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my\Desktop\TESI MAGISTRALE\Thomas Gazzera\"/>
    </mc:Choice>
  </mc:AlternateContent>
  <xr:revisionPtr revIDLastSave="0" documentId="13_ncr:1_{EAD8405B-9776-446E-B929-27AB604930FA}" xr6:coauthVersionLast="47" xr6:coauthVersionMax="47" xr10:uidLastSave="{00000000-0000-0000-0000-000000000000}"/>
  <bookViews>
    <workbookView xWindow="-108" yWindow="-108" windowWidth="23256" windowHeight="12576" xr2:uid="{9361A604-0AA0-4256-9307-84DD87C360C5}"/>
  </bookViews>
  <sheets>
    <sheet name="ON-HAND" sheetId="1" r:id="rId1"/>
    <sheet name="ON-ORDER" sheetId="5" r:id="rId2"/>
    <sheet name="SALES ORDER" sheetId="3" r:id="rId3"/>
    <sheet name="ARRIVI" sheetId="2" r:id="rId4"/>
    <sheet name="Risultati MRP" sheetId="6" r:id="rId5"/>
  </sheets>
  <externalReferences>
    <externalReference r:id="rId6"/>
  </externalReferences>
  <definedNames>
    <definedName name="_xlnm._FilterDatabase" localSheetId="4" hidden="1">'Risultati MRP'!$B$23:$C$23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5" l="1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C14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E13" i="5"/>
  <c r="D13" i="5"/>
  <c r="C13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D16" i="5"/>
  <c r="E16" i="5"/>
  <c r="D17" i="5"/>
  <c r="E17" i="5"/>
  <c r="D18" i="5"/>
  <c r="E18" i="5"/>
  <c r="C17" i="5"/>
  <c r="C18" i="5"/>
  <c r="D2" i="5"/>
  <c r="E2" i="5"/>
  <c r="F2" i="5"/>
  <c r="G2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C3" i="5"/>
  <c r="C4" i="5"/>
  <c r="C5" i="5"/>
  <c r="C6" i="5"/>
  <c r="C7" i="5"/>
  <c r="C8" i="5"/>
  <c r="C9" i="5"/>
  <c r="C10" i="5"/>
  <c r="C11" i="5"/>
  <c r="C12" i="5"/>
  <c r="C2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D15" i="5"/>
  <c r="C16" i="5"/>
  <c r="C15" i="5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E17" i="1" l="1"/>
  <c r="F17" i="1" s="1"/>
  <c r="G17" i="1" s="1"/>
  <c r="H17" i="1" s="1"/>
  <c r="I17" i="1" s="1"/>
  <c r="J17" i="1" s="1"/>
  <c r="K17" i="1" s="1"/>
  <c r="L17" i="1" s="1"/>
  <c r="M17" i="1" s="1"/>
  <c r="N17" i="1" s="1"/>
  <c r="O17" i="1" s="1"/>
  <c r="P17" i="1" s="1"/>
  <c r="Q17" i="1" s="1"/>
  <c r="R17" i="1" s="1"/>
  <c r="S17" i="1" s="1"/>
  <c r="T17" i="1" s="1"/>
  <c r="U17" i="1" s="1"/>
  <c r="V17" i="1" s="1"/>
  <c r="E16" i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E15" i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  <c r="T15" i="1" s="1"/>
  <c r="U15" i="1" s="1"/>
  <c r="V15" i="1" s="1"/>
  <c r="E14" i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E13" i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P18" i="1"/>
  <c r="Q18" i="1" s="1"/>
  <c r="R18" i="1" s="1"/>
  <c r="S18" i="1" s="1"/>
  <c r="T18" i="1" s="1"/>
  <c r="U18" i="1" s="1"/>
  <c r="V18" i="1" s="1"/>
  <c r="D14" i="6" l="1"/>
  <c r="F14" i="6" s="1"/>
  <c r="D15" i="6"/>
  <c r="F15" i="6" s="1"/>
  <c r="D17" i="6"/>
  <c r="F17" i="6" s="1"/>
  <c r="D16" i="6"/>
  <c r="F16" i="6" s="1"/>
  <c r="D18" i="6"/>
  <c r="F18" i="6" s="1"/>
  <c r="D13" i="6"/>
  <c r="F13" i="6" s="1"/>
  <c r="E12" i="1"/>
  <c r="E8" i="1"/>
  <c r="E4" i="1"/>
  <c r="E11" i="1"/>
  <c r="E7" i="1"/>
  <c r="E3" i="1"/>
  <c r="E10" i="1"/>
  <c r="E6" i="1"/>
  <c r="E2" i="1"/>
  <c r="E9" i="1"/>
  <c r="E5" i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F2" i="1" l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F8" i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F6" i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F12" i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F10" i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F9" i="1"/>
  <c r="F3" i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F7" i="1"/>
  <c r="G7" i="1" s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F11" i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U11" i="1" s="1"/>
  <c r="V11" i="1" s="1"/>
  <c r="D5" i="6"/>
  <c r="F5" i="6" s="1"/>
  <c r="F4" i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G9" i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D9" i="6" l="1"/>
  <c r="F9" i="6" s="1"/>
  <c r="D8" i="6"/>
  <c r="F8" i="6" s="1"/>
  <c r="D3" i="6"/>
  <c r="F3" i="6" s="1"/>
  <c r="D6" i="6"/>
  <c r="F6" i="6" s="1"/>
  <c r="D11" i="6"/>
  <c r="F11" i="6" s="1"/>
  <c r="D10" i="6"/>
  <c r="F10" i="6" s="1"/>
  <c r="D2" i="6"/>
  <c r="F2" i="6" s="1"/>
  <c r="D7" i="6"/>
  <c r="F7" i="6" s="1"/>
  <c r="D12" i="6"/>
  <c r="F12" i="6" s="1"/>
  <c r="D4" i="6"/>
  <c r="F4" i="6" s="1"/>
  <c r="F20" i="6" l="1"/>
</calcChain>
</file>

<file path=xl/sharedStrings.xml><?xml version="1.0" encoding="utf-8"?>
<sst xmlns="http://schemas.openxmlformats.org/spreadsheetml/2006/main" count="178" uniqueCount="45">
  <si>
    <t>CODICE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</si>
  <si>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</si>
  <si>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</si>
  <si>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</si>
  <si>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</si>
  <si>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</si>
  <si>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</si>
  <si>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</si>
  <si>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</si>
  <si>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</si>
  <si>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</si>
  <si>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</si>
  <si>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</si>
  <si>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</si>
  <si>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</si>
  <si>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</si>
  <si>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</si>
  <si>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</si>
  <si>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</si>
  <si>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30 (T0)</t>
  </si>
  <si>
    <t>LT in week</t>
  </si>
  <si>
    <t>NUM. ORDINI</t>
  </si>
  <si>
    <t xml:space="preserve">GIACENZA MEDIA </t>
  </si>
  <si>
    <t>PREZZO UNITARIO</t>
  </si>
  <si>
    <t>VALORE MAGAZZINO/WEEK</t>
  </si>
  <si>
    <t>Totale</t>
  </si>
  <si>
    <t>/week</t>
  </si>
  <si>
    <t>codice rif</t>
  </si>
  <si>
    <t>KITAA</t>
  </si>
  <si>
    <t>KITAB</t>
  </si>
  <si>
    <t>KITAC</t>
  </si>
  <si>
    <t>KITAD</t>
  </si>
  <si>
    <t>KITAE</t>
  </si>
  <si>
    <t>KITAF</t>
  </si>
  <si>
    <t>KITAG</t>
  </si>
  <si>
    <t>KITAH</t>
  </si>
  <si>
    <t>KITAI</t>
  </si>
  <si>
    <t>KITAJ</t>
  </si>
  <si>
    <t>KITAK</t>
  </si>
  <si>
    <t>KITAAA</t>
  </si>
  <si>
    <t>KITAAB</t>
  </si>
  <si>
    <t>KITAAC</t>
  </si>
  <si>
    <t>KITAAD</t>
  </si>
  <si>
    <t>KITAAE</t>
  </si>
  <si>
    <t>KITAAF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</si>
</sst>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0" fontId="0" fillId="3" borderId="2" xfId="0" applyFill="1" applyBorder="1" applyAlignment="1">
      <alignment horizontal="left" vertical="top"/>
    </xf>
    <xf numFmtId="0" fontId="0" fillId="2" borderId="1" xfId="0" applyFill="1" applyBorder="1"/>
    <xf numFmtId="3" fontId="0" fillId="0" borderId="1" xfId="0" applyNumberFormat="1" applyBorder="1"/>
    <xf numFmtId="0" fontId="0" fillId="0" borderId="3" xfId="0" applyBorder="1"/>
    <xf numFmtId="0" fontId="0" fillId="3" borderId="0" xfId="0" applyFill="1" applyBorder="1" applyAlignment="1">
      <alignment horizontal="center" vertical="top"/>
    </xf>
    <xf numFmtId="0" fontId="0" fillId="0" borderId="0" xfId="0" applyBorder="1" applyAlignment="1">
      <alignment horizontal="center"/>
    </xf>
    <xf numFmtId="3" fontId="0" fillId="0" borderId="0" xfId="0" applyNumberFormat="1"/>
    <xf numFmtId="3" fontId="0" fillId="0" borderId="4" xfId="0" applyNumberFormat="1" applyFill="1" applyBorder="1"/>
    <xf numFmtId="3" fontId="0" fillId="4" borderId="1" xfId="0" applyNumberFormat="1" applyFill="1" applyBorder="1"/>
    <xf numFmtId="1" fontId="0" fillId="0" borderId="3" xfId="0" applyNumberFormat="1" applyBorder="1"/>
    <xf numFmtId="3" fontId="0" fillId="0" borderId="1" xfId="0" applyNumberFormat="1" applyFill="1" applyBorder="1"/>
    <xf numFmtId="0" fontId="1" fillId="0" borderId="0" xfId="0" applyFont="1"/>
    <xf numFmtId="164" fontId="1" fillId="0" borderId="0" xfId="0" applyNumberFormat="1" applyFont="1"/>
    <xf numFmtId="0" fontId="0" fillId="3" borderId="0" xfId="0" applyFill="1" applyBorder="1" applyAlignment="1">
      <alignment horizontal="left" vertical="top"/>
    </xf>
    <xf numFmtId="0" fontId="0" fillId="6" borderId="1" xfId="0" applyFill="1" applyBorder="1"/>
    <xf numFmtId="3" fontId="0" fillId="6" borderId="1" xfId="0" applyNumberFormat="1" applyFill="1" applyBorder="1"/>
    <xf numFmtId="0" fontId="0" fillId="6" borderId="0" xfId="0" applyFill="1"/>
    <xf numFmtId="3" fontId="0" fillId="7" borderId="1" xfId="0" applyNumberFormat="1" applyFill="1" applyBorder="1"/>
    <xf numFmtId="0" fontId="1" fillId="2" borderId="1" xfId="0" applyFont="1" applyFill="1" applyBorder="1"/>
    <xf numFmtId="0" fontId="0" fillId="5" borderId="1" xfId="0" applyFill="1" applyBorder="1"/>
    <xf numFmtId="0" fontId="0" fillId="3" borderId="1" xfId="0" applyFill="1" applyBorder="1" applyAlignment="1">
      <alignment horizontal="left" vertical="top"/>
    </xf>
    <xf numFmtId="0" fontId="0" fillId="0" borderId="1" xfId="0" applyBorder="1"/>
    <xf numFmtId="164" fontId="0" fillId="0" borderId="1" xfId="0" applyNumberFormat="1" applyBorder="1"/>
    <xf numFmtId="0" fontId="0" fillId="0" borderId="0" xfId="0" applyFill="1" applyBorder="1"/>
    <xf numFmtId="0" fontId="0" fillId="0" borderId="0" xfId="0" applyFill="1" applyBorder="1" applyAlignment="1">
      <alignment horizontal="left" vertical="top"/>
    </xf>
    <xf numFmtId="164" fontId="0" fillId="0" borderId="0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30480</xdr:colOff>
      <xdr:row>2</xdr:row>
      <xdr:rowOff>76200</xdr:rowOff>
    </xdr:from>
    <xdr:to>
      <xdr:col>15</xdr:col>
      <xdr:colOff>341773</xdr:colOff>
      <xdr:row>17</xdr:row>
      <xdr:rowOff>88631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FBB9F477-DD00-433E-80A2-F2163C580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86600" y="441960"/>
          <a:ext cx="4578493" cy="2755631"/>
        </a:xfrm>
        <a:prstGeom prst="rect">
          <a:avLst/>
        </a:prstGeom>
      </xdr:spPr>
    </xdr:pic>
    <xdr:clientData/>
  </xdr:twoCellAnchor>
  <xdr:twoCellAnchor editAs="oneCell">
    <xdr:from>
      <xdr:col>7</xdr:col>
      <xdr:colOff>586740</xdr:colOff>
      <xdr:row>18</xdr:row>
      <xdr:rowOff>53340</xdr:rowOff>
    </xdr:from>
    <xdr:to>
      <xdr:col>15</xdr:col>
      <xdr:colOff>288433</xdr:colOff>
      <xdr:row>33</xdr:row>
      <xdr:rowOff>65771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47D45B6F-5E83-495A-9768-303C12581F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33260" y="3345180"/>
          <a:ext cx="4578493" cy="275563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Basis%20(1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 refreshError="1">
        <row r="1">
          <cell r="A1" t="str">
            <v>Material</v>
          </cell>
          <cell r="B1" t="str">
            <v>Val. stock</v>
          </cell>
        </row>
        <row r="2">
          <cell r="A2">
            <v>84017437</v>
          </cell>
          <cell r="B2">
            <v>64</v>
          </cell>
        </row>
        <row r="3">
          <cell r="A3">
            <v>84018647</v>
          </cell>
          <cell r="B3">
            <v>298.51999999999902</v>
          </cell>
        </row>
        <row r="4">
          <cell r="A4">
            <v>84018658</v>
          </cell>
          <cell r="B4">
            <v>994.04499999999905</v>
          </cell>
        </row>
        <row r="5">
          <cell r="A5">
            <v>84025606</v>
          </cell>
          <cell r="B5">
            <v>48</v>
          </cell>
        </row>
        <row r="6">
          <cell r="A6">
            <v>84025607</v>
          </cell>
          <cell r="B6">
            <v>38</v>
          </cell>
        </row>
        <row r="7">
          <cell r="A7">
            <v>84025608</v>
          </cell>
          <cell r="B7">
            <v>38</v>
          </cell>
        </row>
        <row r="8">
          <cell r="A8">
            <v>84025609</v>
          </cell>
          <cell r="B8">
            <v>38</v>
          </cell>
        </row>
        <row r="9">
          <cell r="A9">
            <v>84025610</v>
          </cell>
          <cell r="B9">
            <v>60</v>
          </cell>
        </row>
        <row r="10">
          <cell r="A10">
            <v>84025611</v>
          </cell>
          <cell r="B10">
            <v>19</v>
          </cell>
        </row>
        <row r="11">
          <cell r="A11">
            <v>84025614</v>
          </cell>
          <cell r="B11">
            <v>16</v>
          </cell>
        </row>
        <row r="12">
          <cell r="A12">
            <v>84025615</v>
          </cell>
          <cell r="B12">
            <v>16</v>
          </cell>
        </row>
        <row r="13">
          <cell r="A13">
            <v>84030577</v>
          </cell>
          <cell r="B13">
            <v>49684.271999999903</v>
          </cell>
        </row>
        <row r="14">
          <cell r="A14">
            <v>84030599</v>
          </cell>
          <cell r="B14">
            <v>1383.202</v>
          </cell>
        </row>
        <row r="15">
          <cell r="A15">
            <v>84030638</v>
          </cell>
          <cell r="B15">
            <v>95591.597999999896</v>
          </cell>
        </row>
        <row r="16">
          <cell r="A16">
            <v>84030638</v>
          </cell>
          <cell r="B16">
            <v>20088</v>
          </cell>
        </row>
        <row r="17">
          <cell r="A17">
            <v>84030639</v>
          </cell>
          <cell r="B17">
            <v>64017.800999999898</v>
          </cell>
        </row>
        <row r="18">
          <cell r="A18">
            <v>84030639</v>
          </cell>
          <cell r="B18">
            <v>3000</v>
          </cell>
        </row>
        <row r="19">
          <cell r="A19">
            <v>84034016</v>
          </cell>
          <cell r="B19">
            <v>48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CDD4B-8EA9-41F8-BADF-7782201CC482}">
  <dimension ref="A1:X19"/>
  <sheetViews>
    <sheetView tabSelected="1" topLeftCell="B1" workbookViewId="0">
      <selection activeCell="D19" sqref="D19"/>
    </sheetView>
  </sheetViews>
  <sheetFormatPr defaultRowHeight="14.4" x14ac:dyDescent="0.3"/>
  <cols>
    <col min="1" max="1" width="0" hidden="1" customWidth="1"/>
    <col min="3" max="3" width="9.77734375" bestFit="1" customWidth="1"/>
    <col min="4" max="4" width="11.6640625" bestFit="1" customWidth="1"/>
    <col min="5" max="5" width="11.6640625" customWidth="1"/>
  </cols>
  <sheetData>
    <row r="1" spans="1:24" x14ac:dyDescent="0.3">
      <c r="A1" s="1" t="s">
        <v>0</v>
      </c>
      <c r="B1" s="1" t="s">
        <v>27</v>
      </c>
      <c r="C1" s="1" t="s">
        <v>20</v>
      </c>
      <c r="D1" s="3" t="s">
        <v>19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</row>
    <row r="2" spans="1:24" x14ac:dyDescent="0.3">
      <c r="A2" s="2">
        <v>84025612</v>
      </c>
      <c r="B2" s="15" t="s">
        <v>28</v>
      </c>
      <c r="C2" s="6">
        <v>6</v>
      </c>
      <c r="D2" s="5">
        <v>64</v>
      </c>
      <c r="E2" s="4">
        <f>D2+ARRIVI!D2-'SALES ORDER'!D2</f>
        <v>24</v>
      </c>
      <c r="F2" s="4">
        <f>E2+ARRIVI!E2-'SALES ORDER'!E2</f>
        <v>24</v>
      </c>
      <c r="G2" s="4">
        <f>F2+ARRIVI!F2-'SALES ORDER'!F2</f>
        <v>24</v>
      </c>
      <c r="H2" s="4">
        <f>G2+ARRIVI!G2-'SALES ORDER'!G2</f>
        <v>62</v>
      </c>
      <c r="I2" s="4">
        <f>H2+ARRIVI!H2-'SALES ORDER'!H2</f>
        <v>71</v>
      </c>
      <c r="J2" s="4">
        <f>I2+ARRIVI!I2-'SALES ORDER'!I2</f>
        <v>47</v>
      </c>
      <c r="K2" s="19">
        <f>J2+ARRIVI!J2-'SALES ORDER'!J2</f>
        <v>35</v>
      </c>
      <c r="L2" s="19">
        <f>K2+ARRIVI!K2-'SALES ORDER'!K2</f>
        <v>57</v>
      </c>
      <c r="M2" s="19">
        <f>L2+ARRIVI!L2-'SALES ORDER'!L2</f>
        <v>29</v>
      </c>
      <c r="N2" s="19">
        <f>M2+ARRIVI!M2-'SALES ORDER'!M2</f>
        <v>1</v>
      </c>
      <c r="O2" s="19">
        <f>N2+ARRIVI!N2-'SALES ORDER'!N2</f>
        <v>33</v>
      </c>
      <c r="P2" s="19">
        <f>O2+ARRIVI!O2-'SALES ORDER'!O2</f>
        <v>39</v>
      </c>
      <c r="Q2" s="19">
        <f>P2+ARRIVI!P2-'SALES ORDER'!P2</f>
        <v>46</v>
      </c>
      <c r="R2" s="19">
        <f>Q2+ARRIVI!Q2-'SALES ORDER'!Q2</f>
        <v>43</v>
      </c>
      <c r="S2" s="19">
        <f>R2+ARRIVI!R2-'SALES ORDER'!R2</f>
        <v>59</v>
      </c>
      <c r="T2" s="19">
        <f>S2+ARRIVI!S2-'SALES ORDER'!S2</f>
        <v>57</v>
      </c>
      <c r="U2" s="19">
        <f>T2+ARRIVI!T2-'SALES ORDER'!T2</f>
        <v>54</v>
      </c>
      <c r="V2" s="19">
        <f>U2+ARRIVI!U2-'SALES ORDER'!U2</f>
        <v>50</v>
      </c>
      <c r="X2" s="8"/>
    </row>
    <row r="3" spans="1:24" x14ac:dyDescent="0.3">
      <c r="A3" s="2">
        <v>84025606</v>
      </c>
      <c r="B3" s="15" t="s">
        <v>29</v>
      </c>
      <c r="C3" s="6">
        <v>6</v>
      </c>
      <c r="D3" s="5">
        <f>_xlfn.XLOOKUP(A3,[1]Foglio1!$A:$A,[1]Foglio1!$B:$B," ",0,1)</f>
        <v>48</v>
      </c>
      <c r="E3" s="4">
        <f>D3+ARRIVI!D3-'SALES ORDER'!D3</f>
        <v>12</v>
      </c>
      <c r="F3" s="4">
        <f>E3+ARRIVI!E3-'SALES ORDER'!E3</f>
        <v>12</v>
      </c>
      <c r="G3" s="4">
        <f>F3+ARRIVI!F3-'SALES ORDER'!F3</f>
        <v>12</v>
      </c>
      <c r="H3" s="4">
        <f>G3+ARRIVI!G3-'SALES ORDER'!G3</f>
        <v>44</v>
      </c>
      <c r="I3" s="4">
        <f>H3+ARRIVI!H3-'SALES ORDER'!H3</f>
        <v>54</v>
      </c>
      <c r="J3" s="4">
        <f>I3+ARRIVI!I3-'SALES ORDER'!I3</f>
        <v>62</v>
      </c>
      <c r="K3" s="19">
        <f>J3+ARRIVI!J3-'SALES ORDER'!J3</f>
        <v>84</v>
      </c>
      <c r="L3" s="19">
        <f>K3+ARRIVI!K3-'SALES ORDER'!K3</f>
        <v>96</v>
      </c>
      <c r="M3" s="19">
        <f>L3+ARRIVI!L3-'SALES ORDER'!L3</f>
        <v>106</v>
      </c>
      <c r="N3" s="19">
        <f>M3+ARRIVI!M3-'SALES ORDER'!M3</f>
        <v>96</v>
      </c>
      <c r="O3" s="19">
        <f>N3+ARRIVI!N3-'SALES ORDER'!N3</f>
        <v>79</v>
      </c>
      <c r="P3" s="19">
        <f>O3+ARRIVI!O3-'SALES ORDER'!O3</f>
        <v>53</v>
      </c>
      <c r="Q3" s="19">
        <f>P3+ARRIVI!P3-'SALES ORDER'!P3</f>
        <v>60</v>
      </c>
      <c r="R3" s="19">
        <f>Q3+ARRIVI!Q3-'SALES ORDER'!Q3</f>
        <v>48</v>
      </c>
      <c r="S3" s="19">
        <f>R3+ARRIVI!R3-'SALES ORDER'!R3</f>
        <v>36</v>
      </c>
      <c r="T3" s="19">
        <f>S3+ARRIVI!S3-'SALES ORDER'!S3</f>
        <v>50</v>
      </c>
      <c r="U3" s="19">
        <f>T3+ARRIVI!T3-'SALES ORDER'!T3</f>
        <v>38</v>
      </c>
      <c r="V3" s="19">
        <f>U3+ARRIVI!U3-'SALES ORDER'!U3</f>
        <v>22</v>
      </c>
      <c r="X3" s="8"/>
    </row>
    <row r="4" spans="1:24" x14ac:dyDescent="0.3">
      <c r="A4" s="2">
        <v>84025607</v>
      </c>
      <c r="B4" s="15" t="s">
        <v>30</v>
      </c>
      <c r="C4" s="6">
        <v>6</v>
      </c>
      <c r="D4" s="5">
        <f>_xlfn.XLOOKUP(A4,[1]Foglio1!$A:$A,[1]Foglio1!$B:$B," ",0,1)</f>
        <v>38</v>
      </c>
      <c r="E4" s="4">
        <f>D4+ARRIVI!D4-'SALES ORDER'!D4</f>
        <v>18</v>
      </c>
      <c r="F4" s="4">
        <f>E4+ARRIVI!E4-'SALES ORDER'!E4</f>
        <v>18</v>
      </c>
      <c r="G4" s="4">
        <f>F4+ARRIVI!F4-'SALES ORDER'!F4</f>
        <v>60</v>
      </c>
      <c r="H4" s="4">
        <f>G4+ARRIVI!G4-'SALES ORDER'!G4</f>
        <v>60</v>
      </c>
      <c r="I4" s="4">
        <f>H4+ARRIVI!H4-'SALES ORDER'!H4</f>
        <v>70</v>
      </c>
      <c r="J4" s="4">
        <f>I4+ARRIVI!I4-'SALES ORDER'!I4</f>
        <v>58</v>
      </c>
      <c r="K4" s="19">
        <f>J4+ARRIVI!J4-'SALES ORDER'!J4</f>
        <v>68</v>
      </c>
      <c r="L4" s="19">
        <f>K4+ARRIVI!K4-'SALES ORDER'!K4</f>
        <v>56</v>
      </c>
      <c r="M4" s="19">
        <f>L4+ARRIVI!L4-'SALES ORDER'!L4</f>
        <v>76</v>
      </c>
      <c r="N4" s="19">
        <f>M4+ARRIVI!M4-'SALES ORDER'!M4</f>
        <v>62</v>
      </c>
      <c r="O4" s="19">
        <f>N4+ARRIVI!N4-'SALES ORDER'!N4</f>
        <v>82</v>
      </c>
      <c r="P4" s="19">
        <f>O4+ARRIVI!O4-'SALES ORDER'!O4</f>
        <v>105</v>
      </c>
      <c r="Q4" s="19">
        <f>P4+ARRIVI!P4-'SALES ORDER'!P4</f>
        <v>97</v>
      </c>
      <c r="R4" s="19">
        <f>Q4+ARRIVI!Q4-'SALES ORDER'!Q4</f>
        <v>79</v>
      </c>
      <c r="S4" s="19">
        <f>R4+ARRIVI!R4-'SALES ORDER'!R4</f>
        <v>77</v>
      </c>
      <c r="T4" s="19">
        <f>S4+ARRIVI!S4-'SALES ORDER'!S4</f>
        <v>65</v>
      </c>
      <c r="U4" s="19">
        <f>T4+ARRIVI!T4-'SALES ORDER'!T4</f>
        <v>47</v>
      </c>
      <c r="V4" s="19">
        <f>U4+ARRIVI!U4-'SALES ORDER'!U4</f>
        <v>23</v>
      </c>
      <c r="X4" s="8"/>
    </row>
    <row r="5" spans="1:24" x14ac:dyDescent="0.3">
      <c r="A5" s="2">
        <v>84025608</v>
      </c>
      <c r="B5" s="15" t="s">
        <v>31</v>
      </c>
      <c r="C5" s="6">
        <v>6</v>
      </c>
      <c r="D5" s="5">
        <f>_xlfn.XLOOKUP(A5,[1]Foglio1!$A:$A,[1]Foglio1!$B:$B," ",0,1)</f>
        <v>38</v>
      </c>
      <c r="E5" s="4">
        <f>D5+ARRIVI!D5-'SALES ORDER'!D5</f>
        <v>18</v>
      </c>
      <c r="F5" s="4">
        <f>E5+ARRIVI!E5-'SALES ORDER'!E5</f>
        <v>18</v>
      </c>
      <c r="G5" s="4">
        <f>F5+ARRIVI!F5-'SALES ORDER'!F5</f>
        <v>42</v>
      </c>
      <c r="H5" s="4">
        <f>G5+ARRIVI!G5-'SALES ORDER'!G5</f>
        <v>42</v>
      </c>
      <c r="I5" s="4">
        <f>H5+ARRIVI!H5-'SALES ORDER'!H5</f>
        <v>68</v>
      </c>
      <c r="J5" s="4">
        <f>I5+ARRIVI!I5-'SALES ORDER'!I5</f>
        <v>56</v>
      </c>
      <c r="K5" s="19">
        <f>J5+ARRIVI!J5-'SALES ORDER'!J5</f>
        <v>60</v>
      </c>
      <c r="L5" s="19">
        <f>K5+ARRIVI!K5-'SALES ORDER'!K5</f>
        <v>69</v>
      </c>
      <c r="M5" s="19">
        <f>L5+ARRIVI!L5-'SALES ORDER'!L5</f>
        <v>87</v>
      </c>
      <c r="N5" s="19">
        <f>M5+ARRIVI!M5-'SALES ORDER'!M5</f>
        <v>73</v>
      </c>
      <c r="O5" s="19">
        <f>N5+ARRIVI!N5-'SALES ORDER'!N5</f>
        <v>75</v>
      </c>
      <c r="P5" s="19">
        <f>O5+ARRIVI!O5-'SALES ORDER'!O5</f>
        <v>57</v>
      </c>
      <c r="Q5" s="19">
        <f>P5+ARRIVI!P5-'SALES ORDER'!P5</f>
        <v>61</v>
      </c>
      <c r="R5" s="19">
        <f>Q5+ARRIVI!Q5-'SALES ORDER'!Q5</f>
        <v>55</v>
      </c>
      <c r="S5" s="19">
        <f>R5+ARRIVI!R5-'SALES ORDER'!R5</f>
        <v>49</v>
      </c>
      <c r="T5" s="19">
        <f>S5+ARRIVI!S5-'SALES ORDER'!S5</f>
        <v>45</v>
      </c>
      <c r="U5" s="19">
        <f>T5+ARRIVI!T5-'SALES ORDER'!T5</f>
        <v>39</v>
      </c>
      <c r="V5" s="19">
        <f>U5+ARRIVI!U5-'SALES ORDER'!U5</f>
        <v>31</v>
      </c>
      <c r="X5" s="8"/>
    </row>
    <row r="6" spans="1:24" x14ac:dyDescent="0.3">
      <c r="A6" s="2">
        <v>84025609</v>
      </c>
      <c r="B6" s="15" t="s">
        <v>32</v>
      </c>
      <c r="C6" s="6">
        <v>6</v>
      </c>
      <c r="D6" s="5">
        <f>_xlfn.XLOOKUP(A6,[1]Foglio1!$A:$A,[1]Foglio1!$B:$B," ",0,1)</f>
        <v>38</v>
      </c>
      <c r="E6" s="4">
        <f>D6+ARRIVI!D6-'SALES ORDER'!D6</f>
        <v>18</v>
      </c>
      <c r="F6" s="4">
        <f>E6+ARRIVI!E6-'SALES ORDER'!E6</f>
        <v>18</v>
      </c>
      <c r="G6" s="4">
        <f>F6+ARRIVI!F6-'SALES ORDER'!F6</f>
        <v>39</v>
      </c>
      <c r="H6" s="4">
        <f>G6+ARRIVI!G6-'SALES ORDER'!G6</f>
        <v>76</v>
      </c>
      <c r="I6" s="4">
        <f>H6+ARRIVI!H6-'SALES ORDER'!H6</f>
        <v>81</v>
      </c>
      <c r="J6" s="4">
        <f>I6+ARRIVI!I6-'SALES ORDER'!I6</f>
        <v>69</v>
      </c>
      <c r="K6" s="19">
        <f>J6+ARRIVI!J6-'SALES ORDER'!J6</f>
        <v>71</v>
      </c>
      <c r="L6" s="19">
        <f>K6+ARRIVI!K6-'SALES ORDER'!K6</f>
        <v>59</v>
      </c>
      <c r="M6" s="19">
        <f>L6+ARRIVI!L6-'SALES ORDER'!L6</f>
        <v>45</v>
      </c>
      <c r="N6" s="19">
        <f>M6+ARRIVI!M6-'SALES ORDER'!M6</f>
        <v>53</v>
      </c>
      <c r="O6" s="19">
        <f>N6+ARRIVI!N6-'SALES ORDER'!N6</f>
        <v>41</v>
      </c>
      <c r="P6" s="19">
        <f>O6+ARRIVI!O6-'SALES ORDER'!O6</f>
        <v>47</v>
      </c>
      <c r="Q6" s="19">
        <f>P6+ARRIVI!P6-'SALES ORDER'!P6</f>
        <v>39</v>
      </c>
      <c r="R6" s="19">
        <f>Q6+ARRIVI!Q6-'SALES ORDER'!Q6</f>
        <v>33</v>
      </c>
      <c r="S6" s="19">
        <f>R6+ARRIVI!R6-'SALES ORDER'!R6</f>
        <v>35</v>
      </c>
      <c r="T6" s="19">
        <f>S6+ARRIVI!S6-'SALES ORDER'!S6</f>
        <v>31</v>
      </c>
      <c r="U6" s="19">
        <f>T6+ARRIVI!T6-'SALES ORDER'!T6</f>
        <v>42</v>
      </c>
      <c r="V6" s="19">
        <f>U6+ARRIVI!U6-'SALES ORDER'!U6</f>
        <v>34</v>
      </c>
      <c r="X6" s="8"/>
    </row>
    <row r="7" spans="1:24" x14ac:dyDescent="0.3">
      <c r="A7" s="2">
        <v>84025610</v>
      </c>
      <c r="B7" s="15" t="s">
        <v>33</v>
      </c>
      <c r="C7" s="6">
        <v>6</v>
      </c>
      <c r="D7" s="5">
        <f>_xlfn.XLOOKUP(A7,[1]Foglio1!$A:$A,[1]Foglio1!$B:$B," ",0,1)</f>
        <v>60</v>
      </c>
      <c r="E7" s="4">
        <f>D7+ARRIVI!D7-'SALES ORDER'!D7</f>
        <v>44</v>
      </c>
      <c r="F7" s="4">
        <f>E7+ARRIVI!E7-'SALES ORDER'!E7</f>
        <v>44</v>
      </c>
      <c r="G7" s="4">
        <f>F7+ARRIVI!F7-'SALES ORDER'!F7</f>
        <v>44</v>
      </c>
      <c r="H7" s="4">
        <f>G7+ARRIVI!G7-'SALES ORDER'!G7</f>
        <v>68</v>
      </c>
      <c r="I7" s="4">
        <f>H7+ARRIVI!H7-'SALES ORDER'!H7</f>
        <v>68</v>
      </c>
      <c r="J7" s="4">
        <f>I7+ARRIVI!I7-'SALES ORDER'!I7</f>
        <v>86</v>
      </c>
      <c r="K7" s="19">
        <f>J7+ARRIVI!J7-'SALES ORDER'!J7</f>
        <v>120</v>
      </c>
      <c r="L7" s="19">
        <f>K7+ARRIVI!K7-'SALES ORDER'!K7</f>
        <v>123</v>
      </c>
      <c r="M7" s="19">
        <f>L7+ARRIVI!L7-'SALES ORDER'!L7</f>
        <v>95</v>
      </c>
      <c r="N7" s="19">
        <f>M7+ARRIVI!M7-'SALES ORDER'!M7</f>
        <v>67</v>
      </c>
      <c r="O7" s="19">
        <f>N7+ARRIVI!N7-'SALES ORDER'!N7</f>
        <v>85</v>
      </c>
      <c r="P7" s="19">
        <f>O7+ARRIVI!O7-'SALES ORDER'!O7</f>
        <v>95</v>
      </c>
      <c r="Q7" s="19">
        <f>P7+ARRIVI!P7-'SALES ORDER'!P7</f>
        <v>79</v>
      </c>
      <c r="R7" s="19">
        <f>Q7+ARRIVI!Q7-'SALES ORDER'!Q7</f>
        <v>73</v>
      </c>
      <c r="S7" s="19">
        <f>R7+ARRIVI!R7-'SALES ORDER'!R7</f>
        <v>91</v>
      </c>
      <c r="T7" s="19">
        <f>S7+ARRIVI!S7-'SALES ORDER'!S7</f>
        <v>87</v>
      </c>
      <c r="U7" s="19">
        <f>T7+ARRIVI!T7-'SALES ORDER'!T7</f>
        <v>101</v>
      </c>
      <c r="V7" s="19">
        <f>U7+ARRIVI!U7-'SALES ORDER'!U7</f>
        <v>93</v>
      </c>
      <c r="X7" s="8"/>
    </row>
    <row r="8" spans="1:24" x14ac:dyDescent="0.3">
      <c r="A8" s="2">
        <v>84025611</v>
      </c>
      <c r="B8" s="15" t="s">
        <v>34</v>
      </c>
      <c r="C8" s="6">
        <v>6</v>
      </c>
      <c r="D8" s="5">
        <f>_xlfn.XLOOKUP(A8,[1]Foglio1!$A:$A,[1]Foglio1!$B:$B," ",0,1)</f>
        <v>19</v>
      </c>
      <c r="E8" s="4">
        <f>D8+ARRIVI!D8-'SALES ORDER'!D8</f>
        <v>9</v>
      </c>
      <c r="F8" s="4">
        <f>E8+ARRIVI!E8-'SALES ORDER'!E8</f>
        <v>9</v>
      </c>
      <c r="G8" s="4">
        <f>F8+ARRIVI!F8-'SALES ORDER'!F8</f>
        <v>33</v>
      </c>
      <c r="H8" s="4">
        <f>G8+ARRIVI!G8-'SALES ORDER'!G8</f>
        <v>33</v>
      </c>
      <c r="I8" s="4">
        <f>H8+ARRIVI!H8-'SALES ORDER'!H8</f>
        <v>42</v>
      </c>
      <c r="J8" s="4">
        <f>I8+ARRIVI!I8-'SALES ORDER'!I8</f>
        <v>36</v>
      </c>
      <c r="K8" s="19">
        <f>J8+ARRIVI!J8-'SALES ORDER'!J8</f>
        <v>51</v>
      </c>
      <c r="L8" s="19">
        <f>K8+ARRIVI!K8-'SALES ORDER'!K8</f>
        <v>57</v>
      </c>
      <c r="M8" s="19">
        <f>L8+ARRIVI!L8-'SALES ORDER'!L8</f>
        <v>50</v>
      </c>
      <c r="N8" s="19">
        <f>M8+ARRIVI!M8-'SALES ORDER'!M8</f>
        <v>43</v>
      </c>
      <c r="O8" s="19">
        <f>N8+ARRIVI!N8-'SALES ORDER'!N8</f>
        <v>37</v>
      </c>
      <c r="P8" s="19">
        <f>O8+ARRIVI!O8-'SALES ORDER'!O8</f>
        <v>45</v>
      </c>
      <c r="Q8" s="19">
        <f>P8+ARRIVI!P8-'SALES ORDER'!P8</f>
        <v>41</v>
      </c>
      <c r="R8" s="19">
        <f>Q8+ARRIVI!Q8-'SALES ORDER'!Q8</f>
        <v>52</v>
      </c>
      <c r="S8" s="19">
        <f>R8+ARRIVI!R8-'SALES ORDER'!R8</f>
        <v>40</v>
      </c>
      <c r="T8" s="19">
        <f>S8+ARRIVI!S8-'SALES ORDER'!S8</f>
        <v>32</v>
      </c>
      <c r="U8" s="19">
        <f>T8+ARRIVI!T8-'SALES ORDER'!T8</f>
        <v>20</v>
      </c>
      <c r="V8" s="19">
        <f>U8+ARRIVI!U8-'SALES ORDER'!U8</f>
        <v>4</v>
      </c>
      <c r="X8" s="8"/>
    </row>
    <row r="9" spans="1:24" x14ac:dyDescent="0.3">
      <c r="A9" s="2">
        <v>84017437</v>
      </c>
      <c r="B9" s="15" t="s">
        <v>35</v>
      </c>
      <c r="C9" s="6">
        <v>6</v>
      </c>
      <c r="D9" s="5">
        <f>_xlfn.XLOOKUP(A9,[1]Foglio1!$A:$A,[1]Foglio1!$B:$B," ",0,1)</f>
        <v>64</v>
      </c>
      <c r="E9" s="4">
        <f>D9+ARRIVI!D9-'SALES ORDER'!D9</f>
        <v>6</v>
      </c>
      <c r="F9" s="4">
        <f>E9+ARRIVI!F9-'SALES ORDER'!E9</f>
        <v>38</v>
      </c>
      <c r="G9" s="4">
        <f>F9+ARRIVI!G9-'SALES ORDER'!F9</f>
        <v>76</v>
      </c>
      <c r="H9" s="4">
        <f>G9+ARRIVI!G9-'SALES ORDER'!G9</f>
        <v>114</v>
      </c>
      <c r="I9" s="4">
        <f>H9+ARRIVI!H9-'SALES ORDER'!H9</f>
        <v>106</v>
      </c>
      <c r="J9" s="4">
        <f>I9+ARRIVI!I9-'SALES ORDER'!I9</f>
        <v>102</v>
      </c>
      <c r="K9" s="19">
        <f>J9+ARRIVI!J9-'SALES ORDER'!J9</f>
        <v>82</v>
      </c>
      <c r="L9" s="19">
        <f>K9+ARRIVI!K9-'SALES ORDER'!K9</f>
        <v>76</v>
      </c>
      <c r="M9" s="19">
        <f>L9+ARRIVI!L9-'SALES ORDER'!L9</f>
        <v>66</v>
      </c>
      <c r="N9" s="19">
        <f>M9+ARRIVI!M9-'SALES ORDER'!M9</f>
        <v>48</v>
      </c>
      <c r="O9" s="19">
        <f>N9+ARRIVI!N9-'SALES ORDER'!N9</f>
        <v>32</v>
      </c>
      <c r="P9" s="19">
        <f>O9+ARRIVI!O9-'SALES ORDER'!O9</f>
        <v>16</v>
      </c>
      <c r="Q9" s="19">
        <f>P9+ARRIVI!P9-'SALES ORDER'!P9</f>
        <v>6</v>
      </c>
      <c r="R9" s="19">
        <f>Q9+ARRIVI!Q9-'SALES ORDER'!Q9</f>
        <v>34</v>
      </c>
      <c r="S9" s="19">
        <f>R9+ARRIVI!R9-'SALES ORDER'!R9</f>
        <v>63</v>
      </c>
      <c r="T9" s="19">
        <f>S9+ARRIVI!S9-'SALES ORDER'!S9</f>
        <v>61</v>
      </c>
      <c r="U9" s="19">
        <f>T9+ARRIVI!T9-'SALES ORDER'!T9</f>
        <v>58</v>
      </c>
      <c r="V9" s="19">
        <f>U9+ARRIVI!U9-'SALES ORDER'!U9</f>
        <v>54</v>
      </c>
      <c r="X9" s="8"/>
    </row>
    <row r="10" spans="1:24" x14ac:dyDescent="0.3">
      <c r="A10" s="2">
        <v>84025614</v>
      </c>
      <c r="B10" s="15" t="s">
        <v>36</v>
      </c>
      <c r="C10" s="6">
        <v>6</v>
      </c>
      <c r="D10" s="5">
        <f>_xlfn.XLOOKUP(A10,[1]Foglio1!$A:$A,[1]Foglio1!$B:$B," ",0,1)</f>
        <v>16</v>
      </c>
      <c r="E10" s="4">
        <f>D10+ARRIVI!D10-'SALES ORDER'!D10</f>
        <v>37</v>
      </c>
      <c r="F10" s="4">
        <f>E10+ARRIVI!E10-'SALES ORDER'!E10</f>
        <v>37</v>
      </c>
      <c r="G10" s="4">
        <f>F10+ARRIVI!F10-'SALES ORDER'!F10</f>
        <v>63</v>
      </c>
      <c r="H10" s="4">
        <f>G10+ARRIVI!G10-'SALES ORDER'!G10</f>
        <v>63</v>
      </c>
      <c r="I10" s="4">
        <f>H10+ARRIVI!H10-'SALES ORDER'!H10</f>
        <v>47</v>
      </c>
      <c r="J10" s="4">
        <f>I10+ARRIVI!I10-'SALES ORDER'!I10</f>
        <v>57</v>
      </c>
      <c r="K10" s="19">
        <f>J10+ARRIVI!J10-'SALES ORDER'!J10</f>
        <v>45</v>
      </c>
      <c r="L10" s="19">
        <f>K10+ARRIVI!K10-'SALES ORDER'!K10</f>
        <v>64</v>
      </c>
      <c r="M10" s="19">
        <f>L10+ARRIVI!L10-'SALES ORDER'!L10</f>
        <v>50</v>
      </c>
      <c r="N10" s="19">
        <f>M10+ARRIVI!M10-'SALES ORDER'!M10</f>
        <v>54</v>
      </c>
      <c r="O10" s="19">
        <f>N10+ARRIVI!N10-'SALES ORDER'!N10</f>
        <v>42</v>
      </c>
      <c r="P10" s="19">
        <f>O10+ARRIVI!O10-'SALES ORDER'!O10</f>
        <v>57</v>
      </c>
      <c r="Q10" s="19">
        <f>P10+ARRIVI!P10-'SALES ORDER'!P10</f>
        <v>91</v>
      </c>
      <c r="R10" s="19">
        <f>Q10+ARRIVI!Q10-'SALES ORDER'!Q10</f>
        <v>67</v>
      </c>
      <c r="S10" s="19">
        <f>R10+ARRIVI!R10-'SALES ORDER'!R10</f>
        <v>59</v>
      </c>
      <c r="T10" s="19">
        <f>S10+ARRIVI!S10-'SALES ORDER'!S10</f>
        <v>43</v>
      </c>
      <c r="U10" s="19">
        <f>T10+ARRIVI!T10-'SALES ORDER'!T10</f>
        <v>40</v>
      </c>
      <c r="V10" s="19">
        <f>U10+ARRIVI!U10-'SALES ORDER'!U10</f>
        <v>8</v>
      </c>
      <c r="X10" s="8"/>
    </row>
    <row r="11" spans="1:24" x14ac:dyDescent="0.3">
      <c r="A11" s="2">
        <v>84025615</v>
      </c>
      <c r="B11" s="15" t="s">
        <v>37</v>
      </c>
      <c r="C11" s="6">
        <v>6</v>
      </c>
      <c r="D11" s="5">
        <f>_xlfn.XLOOKUP(A11,[1]Foglio1!$A:$A,[1]Foglio1!$B:$B," ",0,1)</f>
        <v>16</v>
      </c>
      <c r="E11" s="4">
        <f>D11+ARRIVI!D11-'SALES ORDER'!D11</f>
        <v>17</v>
      </c>
      <c r="F11" s="4">
        <f>E11+ARRIVI!E11-'SALES ORDER'!E11</f>
        <v>17</v>
      </c>
      <c r="G11" s="4">
        <f>F11+ARRIVI!F11-'SALES ORDER'!F11</f>
        <v>51</v>
      </c>
      <c r="H11" s="4">
        <f>G11+ARRIVI!G11-'SALES ORDER'!G11</f>
        <v>51</v>
      </c>
      <c r="I11" s="4">
        <f>H11+ARRIVI!H11-'SALES ORDER'!H11</f>
        <v>58</v>
      </c>
      <c r="J11" s="4">
        <f>I11+ARRIVI!I11-'SALES ORDER'!I11</f>
        <v>62</v>
      </c>
      <c r="K11" s="19">
        <f>J11+ARRIVI!J11-'SALES ORDER'!J11</f>
        <v>50</v>
      </c>
      <c r="L11" s="19">
        <f>K11+ARRIVI!K11-'SALES ORDER'!K11</f>
        <v>56</v>
      </c>
      <c r="M11" s="19">
        <f>L11+ARRIVI!L11-'SALES ORDER'!L11</f>
        <v>42</v>
      </c>
      <c r="N11" s="19">
        <f>M11+ARRIVI!M11-'SALES ORDER'!M11</f>
        <v>36</v>
      </c>
      <c r="O11" s="19">
        <f>N11+ARRIVI!N11-'SALES ORDER'!N11</f>
        <v>24</v>
      </c>
      <c r="P11" s="19">
        <f>O11+ARRIVI!O11-'SALES ORDER'!O11</f>
        <v>17</v>
      </c>
      <c r="Q11" s="19">
        <f>P11+ARRIVI!P11-'SALES ORDER'!P11</f>
        <v>9</v>
      </c>
      <c r="R11" s="19">
        <f>Q11+ARRIVI!Q11-'SALES ORDER'!Q11</f>
        <v>21</v>
      </c>
      <c r="S11" s="19">
        <f>R11+ARRIVI!R11-'SALES ORDER'!R11</f>
        <v>15</v>
      </c>
      <c r="T11" s="19">
        <f>S11+ARRIVI!S11-'SALES ORDER'!S11</f>
        <v>33</v>
      </c>
      <c r="U11" s="19">
        <f>T11+ARRIVI!T11-'SALES ORDER'!T11</f>
        <v>27</v>
      </c>
      <c r="V11" s="19">
        <f>U11+ARRIVI!U11-'SALES ORDER'!U11</f>
        <v>19</v>
      </c>
      <c r="X11" s="8"/>
    </row>
    <row r="12" spans="1:24" x14ac:dyDescent="0.3">
      <c r="A12" s="2">
        <v>84034016</v>
      </c>
      <c r="B12" s="15" t="s">
        <v>38</v>
      </c>
      <c r="C12" s="6">
        <v>6</v>
      </c>
      <c r="D12" s="5">
        <f>_xlfn.XLOOKUP(A12,[1]Foglio1!$A:$A,[1]Foglio1!$B:$B," ",0,1)</f>
        <v>48</v>
      </c>
      <c r="E12" s="4">
        <f>D12+ARRIVI!D12-'SALES ORDER'!D12</f>
        <v>30</v>
      </c>
      <c r="F12" s="4">
        <f>E12+ARRIVI!E12-'SALES ORDER'!E12</f>
        <v>30</v>
      </c>
      <c r="G12" s="4">
        <f>F12+ARRIVI!F12-'SALES ORDER'!F12</f>
        <v>30</v>
      </c>
      <c r="H12" s="4">
        <f>G12+ARRIVI!G12-'SALES ORDER'!G12</f>
        <v>68</v>
      </c>
      <c r="I12" s="4">
        <f>H12+ARRIVI!H12-'SALES ORDER'!H12</f>
        <v>76</v>
      </c>
      <c r="J12" s="4">
        <f>I12+ARRIVI!I12-'SALES ORDER'!I12</f>
        <v>102</v>
      </c>
      <c r="K12" s="19">
        <f>J12+ARRIVI!J12-'SALES ORDER'!J12</f>
        <v>66</v>
      </c>
      <c r="L12" s="19">
        <f>K12+ARRIVI!K12-'SALES ORDER'!K12</f>
        <v>78</v>
      </c>
      <c r="M12" s="19">
        <f>L12+ARRIVI!L12-'SALES ORDER'!L12</f>
        <v>64</v>
      </c>
      <c r="N12" s="19">
        <f>M12+ARRIVI!M12-'SALES ORDER'!M12</f>
        <v>39</v>
      </c>
      <c r="O12" s="19">
        <f>N12+ARRIVI!N12-'SALES ORDER'!N12</f>
        <v>52</v>
      </c>
      <c r="P12" s="19">
        <f>O12+ARRIVI!O12-'SALES ORDER'!O12</f>
        <v>35</v>
      </c>
      <c r="Q12" s="19">
        <f>P12+ARRIVI!P12-'SALES ORDER'!P12</f>
        <v>11</v>
      </c>
      <c r="R12" s="19">
        <f>Q12+ARRIVI!Q12-'SALES ORDER'!Q12</f>
        <v>41</v>
      </c>
      <c r="S12" s="19">
        <f>R12+ARRIVI!R12-'SALES ORDER'!R12</f>
        <v>35</v>
      </c>
      <c r="T12" s="19">
        <f>S12+ARRIVI!S12-'SALES ORDER'!S12</f>
        <v>85</v>
      </c>
      <c r="U12" s="19">
        <f>T12+ARRIVI!T12-'SALES ORDER'!T12</f>
        <v>79</v>
      </c>
      <c r="V12" s="19">
        <f>U12+ARRIVI!U12-'SALES ORDER'!U12</f>
        <v>71</v>
      </c>
      <c r="X12" s="8"/>
    </row>
    <row r="13" spans="1:24" x14ac:dyDescent="0.3">
      <c r="A13" s="2">
        <v>84030639</v>
      </c>
      <c r="B13" s="15" t="s">
        <v>39</v>
      </c>
      <c r="C13" s="6">
        <v>2</v>
      </c>
      <c r="D13" s="11">
        <f>_xlfn.XLOOKUP(A13,[1]Foglio1!$A:$A,[1]Foglio1!$B:$B," ",0,1)</f>
        <v>64017.800999999898</v>
      </c>
      <c r="E13" s="4">
        <f>D13+ARRIVI!D13-'SALES ORDER'!D13</f>
        <v>47808.800999999898</v>
      </c>
      <c r="F13" s="4">
        <f>E13+ARRIVI!E13-'SALES ORDER'!E13</f>
        <v>45641.800999999898</v>
      </c>
      <c r="G13" s="4">
        <f>F13+ARRIVI!F13-'SALES ORDER'!F13</f>
        <v>59619.80099999989</v>
      </c>
      <c r="H13" s="4">
        <f>G13+ARRIVI!G13-'SALES ORDER'!G13</f>
        <v>140210.80099999989</v>
      </c>
      <c r="I13" s="4">
        <f>H13+ARRIVI!H13-'SALES ORDER'!H13</f>
        <v>216062.80099999989</v>
      </c>
      <c r="J13" s="4">
        <f>I13+ARRIVI!I13-'SALES ORDER'!I13</f>
        <v>223913.80099999989</v>
      </c>
      <c r="K13" s="19">
        <f>J13+ARRIVI!J13-'SALES ORDER'!J13</f>
        <v>216155.80099999989</v>
      </c>
      <c r="L13" s="19">
        <f>K13+ARRIVI!K13-'SALES ORDER'!K13</f>
        <v>217803.80099999989</v>
      </c>
      <c r="M13" s="19">
        <f>L13+ARRIVI!L13-'SALES ORDER'!L13</f>
        <v>229733.80099999989</v>
      </c>
      <c r="N13" s="19">
        <f>M13+ARRIVI!M13-'SALES ORDER'!M13</f>
        <v>223192.80099999989</v>
      </c>
      <c r="O13" s="19">
        <f>N13+ARRIVI!N13-'SALES ORDER'!N13</f>
        <v>217247.80099999989</v>
      </c>
      <c r="P13" s="19">
        <f>O13+ARRIVI!O13-'SALES ORDER'!O13</f>
        <v>248043.80099999989</v>
      </c>
      <c r="Q13" s="19">
        <f>P13+ARRIVI!P13-'SALES ORDER'!P13</f>
        <v>249581.80099999989</v>
      </c>
      <c r="R13" s="19">
        <f>Q13+ARRIVI!Q13-'SALES ORDER'!Q13</f>
        <v>249563.80099999989</v>
      </c>
      <c r="S13" s="19">
        <f>R13+ARRIVI!R13-'SALES ORDER'!R13</f>
        <v>265534.80099999986</v>
      </c>
      <c r="T13" s="19">
        <f>S13+ARRIVI!S13-'SALES ORDER'!S13</f>
        <v>279022.80099999986</v>
      </c>
      <c r="U13" s="19">
        <f>T13+ARRIVI!T13-'SALES ORDER'!T13</f>
        <v>301874.80099999986</v>
      </c>
      <c r="V13" s="19">
        <f>U13+ARRIVI!U13-'SALES ORDER'!U13</f>
        <v>310754.80099999986</v>
      </c>
      <c r="X13" s="8"/>
    </row>
    <row r="14" spans="1:24" x14ac:dyDescent="0.3">
      <c r="A14" s="2">
        <v>84030577</v>
      </c>
      <c r="B14" s="15" t="s">
        <v>40</v>
      </c>
      <c r="C14" s="6">
        <v>2</v>
      </c>
      <c r="D14" s="11">
        <f>_xlfn.XLOOKUP(A14,[1]Foglio1!$A:$A,[1]Foglio1!$B:$B," ",0,1)</f>
        <v>49684.271999999903</v>
      </c>
      <c r="E14" s="4">
        <f>D14+ARRIVI!D14-'SALES ORDER'!D14</f>
        <v>44205.271999999903</v>
      </c>
      <c r="F14" s="4">
        <f>E14+ARRIVI!E14-'SALES ORDER'!E14</f>
        <v>42058.271999999903</v>
      </c>
      <c r="G14" s="4">
        <f>F14+ARRIVI!F14-'SALES ORDER'!F14</f>
        <v>33872.271999999903</v>
      </c>
      <c r="H14" s="4">
        <f>G14+ARRIVI!G14-'SALES ORDER'!G14</f>
        <v>33872.271999999903</v>
      </c>
      <c r="I14" s="4">
        <f>H14+ARRIVI!H14-'SALES ORDER'!H14</f>
        <v>43448.271999999903</v>
      </c>
      <c r="J14" s="4">
        <f>I14+ARRIVI!I14-'SALES ORDER'!I14</f>
        <v>80744.27199999991</v>
      </c>
      <c r="K14" s="19">
        <f>J14+ARRIVI!J14-'SALES ORDER'!J14</f>
        <v>80601.27199999991</v>
      </c>
      <c r="L14" s="19">
        <f>K14+ARRIVI!K14-'SALES ORDER'!K14</f>
        <v>71474.27199999991</v>
      </c>
      <c r="M14" s="19">
        <f>L14+ARRIVI!L14-'SALES ORDER'!L14</f>
        <v>69274.27199999991</v>
      </c>
      <c r="N14" s="19">
        <f>M14+ARRIVI!M14-'SALES ORDER'!M14</f>
        <v>56526.27199999991</v>
      </c>
      <c r="O14" s="19">
        <f>N14+ARRIVI!N14-'SALES ORDER'!N14</f>
        <v>65702.27199999991</v>
      </c>
      <c r="P14" s="19">
        <f>O14+ARRIVI!O14-'SALES ORDER'!O14</f>
        <v>47810.27199999991</v>
      </c>
      <c r="Q14" s="19">
        <f>P14+ARRIVI!P14-'SALES ORDER'!P14</f>
        <v>40425.27199999991</v>
      </c>
      <c r="R14" s="19">
        <f>Q14+ARRIVI!Q14-'SALES ORDER'!Q14</f>
        <v>42437.27199999991</v>
      </c>
      <c r="S14" s="19">
        <f>R14+ARRIVI!R14-'SALES ORDER'!R14</f>
        <v>50323.27199999991</v>
      </c>
      <c r="T14" s="19">
        <f>S14+ARRIVI!S14-'SALES ORDER'!S14</f>
        <v>58813.27199999991</v>
      </c>
      <c r="U14" s="19">
        <f>T14+ARRIVI!T14-'SALES ORDER'!T14</f>
        <v>42880.27199999991</v>
      </c>
      <c r="V14" s="19">
        <f>U14+ARRIVI!U14-'SALES ORDER'!U14</f>
        <v>29827.27199999991</v>
      </c>
      <c r="X14" s="8"/>
    </row>
    <row r="15" spans="1:24" x14ac:dyDescent="0.3">
      <c r="A15" s="2">
        <v>84018658</v>
      </c>
      <c r="B15" s="15" t="s">
        <v>41</v>
      </c>
      <c r="C15" s="6">
        <v>6</v>
      </c>
      <c r="D15" s="11">
        <f>_xlfn.XLOOKUP(A15,[1]Foglio1!$A:$A,[1]Foglio1!$B:$B," ",0,1)</f>
        <v>994.04499999999905</v>
      </c>
      <c r="E15" s="4">
        <f>D15+ARRIVI!D15-'SALES ORDER'!D15</f>
        <v>963.04499999999905</v>
      </c>
      <c r="F15" s="4">
        <f>E15+ARRIVI!E15-'SALES ORDER'!E15</f>
        <v>932.04499999999905</v>
      </c>
      <c r="G15" s="4">
        <f>F15+ARRIVI!F15-'SALES ORDER'!F15</f>
        <v>932.04499999999905</v>
      </c>
      <c r="H15" s="4">
        <f>G15+ARRIVI!G15-'SALES ORDER'!G15</f>
        <v>932.04499999999905</v>
      </c>
      <c r="I15" s="4">
        <f>H15+ARRIVI!H15-'SALES ORDER'!H15</f>
        <v>901.04499999999905</v>
      </c>
      <c r="J15" s="4">
        <f>I15+ARRIVI!I15-'SALES ORDER'!I15</f>
        <v>823.04499999999905</v>
      </c>
      <c r="K15" s="19">
        <f>J15+ARRIVI!J15-'SALES ORDER'!J15</f>
        <v>1167.0449999999992</v>
      </c>
      <c r="L15" s="19">
        <f>K15+ARRIVI!K15-'SALES ORDER'!K15</f>
        <v>1120.0449999999992</v>
      </c>
      <c r="M15" s="19">
        <f>L15+ARRIVI!L15-'SALES ORDER'!L15</f>
        <v>1089.0449999999992</v>
      </c>
      <c r="N15" s="19">
        <f>M15+ARRIVI!M15-'SALES ORDER'!M15</f>
        <v>1027.0449999999992</v>
      </c>
      <c r="O15" s="19">
        <f>N15+ARRIVI!N15-'SALES ORDER'!N15</f>
        <v>1113.0449999999992</v>
      </c>
      <c r="P15" s="19">
        <f>O15+ARRIVI!O15-'SALES ORDER'!O15</f>
        <v>1066.0449999999992</v>
      </c>
      <c r="Q15" s="19">
        <f>P15+ARRIVI!P15-'SALES ORDER'!P15</f>
        <v>1066.0449999999992</v>
      </c>
      <c r="R15" s="19">
        <f>Q15+ARRIVI!Q15-'SALES ORDER'!Q15</f>
        <v>1035.0449999999992</v>
      </c>
      <c r="S15" s="19">
        <f>R15+ARRIVI!R15-'SALES ORDER'!R15</f>
        <v>1019.0449999999992</v>
      </c>
      <c r="T15" s="19">
        <f>S15+ARRIVI!S15-'SALES ORDER'!S15</f>
        <v>957.04499999999916</v>
      </c>
      <c r="U15" s="19">
        <f>T15+ARRIVI!T15-'SALES ORDER'!T15</f>
        <v>863.04499999999916</v>
      </c>
      <c r="V15" s="19">
        <f>U15+ARRIVI!U15-'SALES ORDER'!U15</f>
        <v>847.04499999999916</v>
      </c>
      <c r="X15" s="8"/>
    </row>
    <row r="16" spans="1:24" x14ac:dyDescent="0.3">
      <c r="A16" s="2">
        <v>84030599</v>
      </c>
      <c r="B16" s="15" t="s">
        <v>42</v>
      </c>
      <c r="C16" s="6">
        <v>6</v>
      </c>
      <c r="D16" s="11">
        <f>_xlfn.XLOOKUP(A16,[1]Foglio1!$A:$A,[1]Foglio1!$B:$B," ",0,1)</f>
        <v>1383.202</v>
      </c>
      <c r="E16" s="4">
        <f>D16+ARRIVI!D16-'SALES ORDER'!D16</f>
        <v>15245.201999999999</v>
      </c>
      <c r="F16" s="4">
        <f>E16+ARRIVI!E16-'SALES ORDER'!E16</f>
        <v>15245.201999999999</v>
      </c>
      <c r="G16" s="4">
        <f>F16+ARRIVI!F16-'SALES ORDER'!F16</f>
        <v>15245.201999999999</v>
      </c>
      <c r="H16" s="4">
        <f>G16+ARRIVI!G16-'SALES ORDER'!G16</f>
        <v>14729.201999999999</v>
      </c>
      <c r="I16" s="4">
        <f>H16+ARRIVI!H16-'SALES ORDER'!H16</f>
        <v>13689.201999999999</v>
      </c>
      <c r="J16" s="4">
        <f>I16+ARRIVI!I16-'SALES ORDER'!I16</f>
        <v>12865.201999999999</v>
      </c>
      <c r="K16" s="19">
        <f>J16+ARRIVI!J16-'SALES ORDER'!J16</f>
        <v>12340.201999999999</v>
      </c>
      <c r="L16" s="19">
        <f>K16+ARRIVI!K16-'SALES ORDER'!K16</f>
        <v>23932.201999999997</v>
      </c>
      <c r="M16" s="19">
        <f>L16+ARRIVI!L16-'SALES ORDER'!L16</f>
        <v>23786.201999999997</v>
      </c>
      <c r="N16" s="19">
        <f>M16+ARRIVI!M16-'SALES ORDER'!M16</f>
        <v>23278.201999999997</v>
      </c>
      <c r="O16" s="19">
        <f>N16+ARRIVI!N16-'SALES ORDER'!N16</f>
        <v>21170.201999999997</v>
      </c>
      <c r="P16" s="19">
        <f>O16+ARRIVI!O16-'SALES ORDER'!O16</f>
        <v>34442.201999999997</v>
      </c>
      <c r="Q16" s="19">
        <f>P16+ARRIVI!P16-'SALES ORDER'!P16</f>
        <v>34404.201999999997</v>
      </c>
      <c r="R16" s="19">
        <f>Q16+ARRIVI!Q16-'SALES ORDER'!Q16</f>
        <v>34419.201999999997</v>
      </c>
      <c r="S16" s="19">
        <f>R16+ARRIVI!R16-'SALES ORDER'!R16</f>
        <v>33381.201999999997</v>
      </c>
      <c r="T16" s="19">
        <f>S16+ARRIVI!S16-'SALES ORDER'!S16</f>
        <v>75399.20199999999</v>
      </c>
      <c r="U16" s="19">
        <f>T16+ARRIVI!T16-'SALES ORDER'!T16</f>
        <v>74364.20199999999</v>
      </c>
      <c r="V16" s="19">
        <f>U16+ARRIVI!U16-'SALES ORDER'!U16</f>
        <v>74203.20199999999</v>
      </c>
      <c r="X16" s="8"/>
    </row>
    <row r="17" spans="1:24" x14ac:dyDescent="0.3">
      <c r="A17" s="2">
        <v>84018647</v>
      </c>
      <c r="B17" s="15" t="s">
        <v>43</v>
      </c>
      <c r="C17" s="6">
        <v>6</v>
      </c>
      <c r="D17" s="11">
        <f>_xlfn.XLOOKUP(A17,[1]Foglio1!$A:$A,[1]Foglio1!$B:$B," ",0,1)</f>
        <v>298.51999999999902</v>
      </c>
      <c r="E17" s="4">
        <f>D17+ARRIVI!D17-'SALES ORDER'!D17</f>
        <v>281.51999999999902</v>
      </c>
      <c r="F17" s="4">
        <f>E17+ARRIVI!E17-'SALES ORDER'!E17</f>
        <v>264.51999999999902</v>
      </c>
      <c r="G17" s="4">
        <f>F17+ARRIVI!F17-'SALES ORDER'!F17</f>
        <v>264.51999999999902</v>
      </c>
      <c r="H17" s="4">
        <f>G17+ARRIVI!G17-'SALES ORDER'!G17</f>
        <v>264.51999999999902</v>
      </c>
      <c r="I17" s="4">
        <f>H17+ARRIVI!H17-'SALES ORDER'!H17</f>
        <v>247.51999999999902</v>
      </c>
      <c r="J17" s="4">
        <f>I17+ARRIVI!I17-'SALES ORDER'!I17</f>
        <v>203.51999999999902</v>
      </c>
      <c r="K17" s="19">
        <f>J17+ARRIVI!J17-'SALES ORDER'!J17</f>
        <v>373.51999999999902</v>
      </c>
      <c r="L17" s="19">
        <f>K17+ARRIVI!K17-'SALES ORDER'!K17</f>
        <v>347.51999999999902</v>
      </c>
      <c r="M17" s="19">
        <f>L17+ARRIVI!L17-'SALES ORDER'!L17</f>
        <v>330.51999999999902</v>
      </c>
      <c r="N17" s="19">
        <f>M17+ARRIVI!M17-'SALES ORDER'!M17</f>
        <v>295.51999999999902</v>
      </c>
      <c r="O17" s="19">
        <f>N17+ARRIVI!N17-'SALES ORDER'!N17</f>
        <v>260.51999999999902</v>
      </c>
      <c r="P17" s="19">
        <f>O17+ARRIVI!O17-'SALES ORDER'!O17</f>
        <v>234.51999999999902</v>
      </c>
      <c r="Q17" s="19">
        <f>P17+ARRIVI!P17-'SALES ORDER'!P17</f>
        <v>234.51999999999902</v>
      </c>
      <c r="R17" s="19">
        <f>Q17+ARRIVI!Q17-'SALES ORDER'!Q17</f>
        <v>217.51999999999902</v>
      </c>
      <c r="S17" s="19">
        <f>R17+ARRIVI!R17-'SALES ORDER'!R17</f>
        <v>208.51999999999902</v>
      </c>
      <c r="T17" s="19">
        <f>S17+ARRIVI!S17-'SALES ORDER'!S17</f>
        <v>173.51999999999902</v>
      </c>
      <c r="U17" s="19">
        <f>T17+ARRIVI!T17-'SALES ORDER'!T17</f>
        <v>317.51999999999902</v>
      </c>
      <c r="V17" s="19">
        <f>U17+ARRIVI!U17-'SALES ORDER'!U17</f>
        <v>308.51999999999902</v>
      </c>
      <c r="X17" s="8"/>
    </row>
    <row r="18" spans="1:24" x14ac:dyDescent="0.3">
      <c r="A18" s="2">
        <v>84030638</v>
      </c>
      <c r="B18" s="15" t="s">
        <v>44</v>
      </c>
      <c r="C18" s="6">
        <v>6</v>
      </c>
      <c r="D18" s="11">
        <f>_xlfn.XLOOKUP(A18,[1]Foglio1!$A:$A,[1]Foglio1!$B:$B," ",0,1)</f>
        <v>95591.597999999896</v>
      </c>
      <c r="E18" s="4">
        <f>D18+ARRIVI!D18-'SALES ORDER'!D18</f>
        <v>110918.5979999999</v>
      </c>
      <c r="F18" s="4">
        <f>E18+ARRIVI!E18-'SALES ORDER'!E18</f>
        <v>104467.5979999999</v>
      </c>
      <c r="G18" s="4">
        <f>F18+ARRIVI!F18-'SALES ORDER'!F18</f>
        <v>98586.597999999896</v>
      </c>
      <c r="H18" s="4">
        <f>G18+ARRIVI!G18-'SALES ORDER'!G18</f>
        <v>90357.597999999896</v>
      </c>
      <c r="I18" s="4">
        <f>H18+ARRIVI!H18-'SALES ORDER'!H18</f>
        <v>99735.597999999896</v>
      </c>
      <c r="J18" s="4">
        <f>I18+ARRIVI!I18-'SALES ORDER'!I18</f>
        <v>125870.59799999988</v>
      </c>
      <c r="K18" s="19">
        <f>J18+ARRIVI!J18-'SALES ORDER'!J18</f>
        <v>132335.59799999988</v>
      </c>
      <c r="L18" s="19">
        <f>K18+ARRIVI!K18-'SALES ORDER'!K18</f>
        <v>117121.59799999988</v>
      </c>
      <c r="M18" s="19">
        <f>L18+ARRIVI!L18-'SALES ORDER'!L18</f>
        <v>109315.59799999988</v>
      </c>
      <c r="N18" s="19">
        <f>M18+ARRIVI!M18-'SALES ORDER'!M18</f>
        <v>90993.597999999882</v>
      </c>
      <c r="O18" s="19">
        <f>N18+ARRIVI!N18-'SALES ORDER'!N18</f>
        <v>85495.597999999882</v>
      </c>
      <c r="P18" s="19">
        <f>O18+ARRIVI!O18-'SALES ORDER'!O18</f>
        <v>94743.597999999882</v>
      </c>
      <c r="Q18" s="19">
        <f>P18+ARRIVI!P18-'SALES ORDER'!P18</f>
        <v>91392.597999999882</v>
      </c>
      <c r="R18" s="19">
        <f>Q18+ARRIVI!Q18-'SALES ORDER'!Q18</f>
        <v>88210.597999999882</v>
      </c>
      <c r="S18" s="19">
        <f>R18+ARRIVI!R18-'SALES ORDER'!R18</f>
        <v>88943.597999999882</v>
      </c>
      <c r="T18" s="19">
        <f>S18+ARRIVI!S18-'SALES ORDER'!S18</f>
        <v>85833.597999999882</v>
      </c>
      <c r="U18" s="19">
        <f>T18+ARRIVI!T18-'SALES ORDER'!T18</f>
        <v>40021.597999999882</v>
      </c>
      <c r="V18" s="19">
        <f>U18+ARRIVI!U18-'SALES ORDER'!U18</f>
        <v>24706.597999999882</v>
      </c>
      <c r="X18" s="8"/>
    </row>
    <row r="19" spans="1:24" x14ac:dyDescent="0.3">
      <c r="C19" s="7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1DABA-46B9-41B7-8FDD-E7C02E9C8558}">
  <dimension ref="A1:U18"/>
  <sheetViews>
    <sheetView workbookViewId="0">
      <selection activeCell="E9" sqref="E9"/>
    </sheetView>
  </sheetViews>
  <sheetFormatPr defaultRowHeight="14.4" x14ac:dyDescent="0.3"/>
  <sheetData>
    <row r="1" spans="1:21" x14ac:dyDescent="0.3">
      <c r="A1" s="1" t="s">
        <v>0</v>
      </c>
      <c r="B1" s="1" t="s">
        <v>27</v>
      </c>
      <c r="C1" s="3" t="s">
        <v>19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</row>
    <row r="2" spans="1:21" s="8" customFormat="1" x14ac:dyDescent="0.3">
      <c r="A2" s="2">
        <v>84025612</v>
      </c>
      <c r="B2" s="15" t="s">
        <v>28</v>
      </c>
      <c r="C2" s="4">
        <f>SUM(ARRIVI!D2:I2)</f>
        <v>79</v>
      </c>
      <c r="D2" s="4">
        <f>SUM(ARRIVI!E2:J2)</f>
        <v>91</v>
      </c>
      <c r="E2" s="4">
        <f>SUM(ARRIVI!F2:K2)</f>
        <v>137</v>
      </c>
      <c r="F2" s="4">
        <f>SUM(ARRIVI!G2:L2)</f>
        <v>137</v>
      </c>
      <c r="G2" s="4">
        <f>SUM(ARRIVI!H2:M2)</f>
        <v>99</v>
      </c>
      <c r="H2" s="4">
        <f>SUM(ARRIVI!I2:N2)</f>
        <v>114</v>
      </c>
      <c r="I2" s="4">
        <f>SUM(ARRIVI!J2:O2)</f>
        <v>156</v>
      </c>
      <c r="J2" s="19">
        <f>SUM(ARRIVI!K2:P2)</f>
        <v>167</v>
      </c>
      <c r="K2" s="19">
        <f>SUM(ARRIVI!L2:Q2)</f>
        <v>121</v>
      </c>
      <c r="L2" s="19">
        <f>SUM(ARRIVI!M2:R2)</f>
        <v>140</v>
      </c>
      <c r="M2" s="19">
        <f>SUM(ARRIVI!N2:S2)</f>
        <v>140</v>
      </c>
      <c r="N2" s="19">
        <f>SUM(ARRIVI!O2:T2)</f>
        <v>84</v>
      </c>
      <c r="O2" s="19">
        <f>SUM(ARRIVI!P2:U2)</f>
        <v>42</v>
      </c>
      <c r="P2" s="19">
        <f>SUM(ARRIVI!Q2:V2)</f>
        <v>19</v>
      </c>
      <c r="Q2" s="19">
        <f>SUM(ARRIVI!R2:W2)</f>
        <v>19</v>
      </c>
      <c r="R2" s="19">
        <f>SUM(ARRIVI!S2:X2)</f>
        <v>0</v>
      </c>
      <c r="S2" s="19">
        <f>SUM(ARRIVI!T2:Y2)</f>
        <v>0</v>
      </c>
      <c r="T2" s="19">
        <f>SUM(ARRIVI!U2:Z2)</f>
        <v>0</v>
      </c>
      <c r="U2" s="19">
        <f>SUM(ARRIVI!V2:AA2)</f>
        <v>0</v>
      </c>
    </row>
    <row r="3" spans="1:21" s="8" customFormat="1" x14ac:dyDescent="0.3">
      <c r="A3" s="2">
        <v>84025606</v>
      </c>
      <c r="B3" s="15" t="s">
        <v>29</v>
      </c>
      <c r="C3" s="4">
        <f>SUM(ARRIVI!D3:I3)</f>
        <v>158</v>
      </c>
      <c r="D3" s="4">
        <f>SUM(ARRIVI!E3:J3)</f>
        <v>192</v>
      </c>
      <c r="E3" s="4">
        <f>SUM(ARRIVI!F3:K3)</f>
        <v>240</v>
      </c>
      <c r="F3" s="4">
        <f>SUM(ARRIVI!G3:L3)</f>
        <v>292</v>
      </c>
      <c r="G3" s="4">
        <f>SUM(ARRIVI!H3:M3)</f>
        <v>292</v>
      </c>
      <c r="H3" s="4">
        <f>SUM(ARRIVI!I3:N3)</f>
        <v>253</v>
      </c>
      <c r="I3" s="4">
        <f>SUM(ARRIVI!J3:O3)</f>
        <v>237</v>
      </c>
      <c r="J3" s="19">
        <f>SUM(ARRIVI!K3:P3)</f>
        <v>210</v>
      </c>
      <c r="K3" s="19">
        <f>SUM(ARRIVI!L3:Q3)</f>
        <v>162</v>
      </c>
      <c r="L3" s="19">
        <f>SUM(ARRIVI!M3:R3)</f>
        <v>110</v>
      </c>
      <c r="M3" s="19">
        <f>SUM(ARRIVI!N3:S3)</f>
        <v>100</v>
      </c>
      <c r="N3" s="19">
        <f>SUM(ARRIVI!O3:T3)</f>
        <v>81</v>
      </c>
      <c r="O3" s="19">
        <f>SUM(ARRIVI!P3:U3)</f>
        <v>53</v>
      </c>
      <c r="P3" s="19">
        <f>SUM(ARRIVI!Q3:V3)</f>
        <v>22</v>
      </c>
      <c r="Q3" s="19">
        <f>SUM(ARRIVI!R3:W3)</f>
        <v>22</v>
      </c>
      <c r="R3" s="19">
        <f>SUM(ARRIVI!S3:X3)</f>
        <v>22</v>
      </c>
      <c r="S3" s="19">
        <f>SUM(ARRIVI!T3:Y3)</f>
        <v>0</v>
      </c>
      <c r="T3" s="19">
        <f>SUM(ARRIVI!U3:Z3)</f>
        <v>0</v>
      </c>
      <c r="U3" s="19">
        <f>SUM(ARRIVI!V3:AA3)</f>
        <v>0</v>
      </c>
    </row>
    <row r="4" spans="1:21" s="8" customFormat="1" x14ac:dyDescent="0.3">
      <c r="A4" s="2">
        <v>84025607</v>
      </c>
      <c r="B4" s="15" t="s">
        <v>30</v>
      </c>
      <c r="C4" s="4">
        <f>SUM(ARRIVI!D4:I4)</f>
        <v>68</v>
      </c>
      <c r="D4" s="4">
        <f>SUM(ARRIVI!E4:J4)</f>
        <v>90</v>
      </c>
      <c r="E4" s="4">
        <f>SUM(ARRIVI!F4:K4)</f>
        <v>90</v>
      </c>
      <c r="F4" s="4">
        <f>SUM(ARRIVI!G4:L4)</f>
        <v>82</v>
      </c>
      <c r="G4" s="4">
        <f>SUM(ARRIVI!H4:M4)</f>
        <v>82</v>
      </c>
      <c r="H4" s="4">
        <f>SUM(ARRIVI!I4:N4)</f>
        <v>88</v>
      </c>
      <c r="I4" s="4">
        <f>SUM(ARRIVI!J4:O4)</f>
        <v>129</v>
      </c>
      <c r="J4" s="19">
        <f>SUM(ARRIVI!K4:P4)</f>
        <v>107</v>
      </c>
      <c r="K4" s="19">
        <f>SUM(ARRIVI!L4:Q4)</f>
        <v>107</v>
      </c>
      <c r="L4" s="19">
        <f>SUM(ARRIVI!M4:R4)</f>
        <v>89</v>
      </c>
      <c r="M4" s="19">
        <f>SUM(ARRIVI!N4:S4)</f>
        <v>89</v>
      </c>
      <c r="N4" s="19">
        <f>SUM(ARRIVI!O4:T4)</f>
        <v>57</v>
      </c>
      <c r="O4" s="19">
        <f>SUM(ARRIVI!P4:U4)</f>
        <v>16</v>
      </c>
      <c r="P4" s="19">
        <f>SUM(ARRIVI!Q4:V4)</f>
        <v>16</v>
      </c>
      <c r="Q4" s="19">
        <f>SUM(ARRIVI!R4:W4)</f>
        <v>16</v>
      </c>
      <c r="R4" s="19">
        <f>SUM(ARRIVI!S4:X4)</f>
        <v>0</v>
      </c>
      <c r="S4" s="19">
        <f>SUM(ARRIVI!T4:Y4)</f>
        <v>0</v>
      </c>
      <c r="T4" s="19">
        <f>SUM(ARRIVI!U4:Z4)</f>
        <v>0</v>
      </c>
      <c r="U4" s="19">
        <f>SUM(ARRIVI!V4:AA4)</f>
        <v>0</v>
      </c>
    </row>
    <row r="5" spans="1:21" s="8" customFormat="1" x14ac:dyDescent="0.3">
      <c r="A5" s="2">
        <v>84025608</v>
      </c>
      <c r="B5" s="15" t="s">
        <v>31</v>
      </c>
      <c r="C5" s="4">
        <f>SUM(ARRIVI!D5:I5)</f>
        <v>66</v>
      </c>
      <c r="D5" s="4">
        <f>SUM(ARRIVI!E5:J5)</f>
        <v>82</v>
      </c>
      <c r="E5" s="4">
        <f>SUM(ARRIVI!F5:K5)</f>
        <v>103</v>
      </c>
      <c r="F5" s="4">
        <f>SUM(ARRIVI!G5:L5)</f>
        <v>111</v>
      </c>
      <c r="G5" s="4">
        <f>SUM(ARRIVI!H5:M5)</f>
        <v>111</v>
      </c>
      <c r="H5" s="4">
        <f>SUM(ARRIVI!I5:N5)</f>
        <v>83</v>
      </c>
      <c r="I5" s="4">
        <f>SUM(ARRIVI!J5:O5)</f>
        <v>83</v>
      </c>
      <c r="J5" s="19">
        <f>SUM(ARRIVI!K5:P5)</f>
        <v>79</v>
      </c>
      <c r="K5" s="19">
        <f>SUM(ARRIVI!L5:Q5)</f>
        <v>58</v>
      </c>
      <c r="L5" s="19">
        <f>SUM(ARRIVI!M5:R5)</f>
        <v>26</v>
      </c>
      <c r="M5" s="19">
        <f>SUM(ARRIVI!N5:S5)</f>
        <v>26</v>
      </c>
      <c r="N5" s="19">
        <f>SUM(ARRIVI!O5:T5)</f>
        <v>12</v>
      </c>
      <c r="O5" s="19">
        <f>SUM(ARRIVI!P5:U5)</f>
        <v>12</v>
      </c>
      <c r="P5" s="19">
        <f>SUM(ARRIVI!Q5:V5)</f>
        <v>0</v>
      </c>
      <c r="Q5" s="19">
        <f>SUM(ARRIVI!R5:W5)</f>
        <v>0</v>
      </c>
      <c r="R5" s="19">
        <f>SUM(ARRIVI!S5:X5)</f>
        <v>0</v>
      </c>
      <c r="S5" s="19">
        <f>SUM(ARRIVI!T5:Y5)</f>
        <v>0</v>
      </c>
      <c r="T5" s="19">
        <f>SUM(ARRIVI!U5:Z5)</f>
        <v>0</v>
      </c>
      <c r="U5" s="19">
        <f>SUM(ARRIVI!V5:AA5)</f>
        <v>0</v>
      </c>
    </row>
    <row r="6" spans="1:21" s="8" customFormat="1" x14ac:dyDescent="0.3">
      <c r="A6" s="2">
        <v>84025609</v>
      </c>
      <c r="B6" s="15" t="s">
        <v>32</v>
      </c>
      <c r="C6" s="4">
        <f>SUM(ARRIVI!D6:I6)</f>
        <v>79</v>
      </c>
      <c r="D6" s="4">
        <f>SUM(ARRIVI!E6:J6)</f>
        <v>93</v>
      </c>
      <c r="E6" s="4">
        <f>SUM(ARRIVI!F6:K6)</f>
        <v>93</v>
      </c>
      <c r="F6" s="4">
        <f>SUM(ARRIVI!G6:L6)</f>
        <v>72</v>
      </c>
      <c r="G6" s="4">
        <f>SUM(ARRIVI!H6:M6)</f>
        <v>57</v>
      </c>
      <c r="H6" s="4">
        <f>SUM(ARRIVI!I6:N6)</f>
        <v>36</v>
      </c>
      <c r="I6" s="4">
        <f>SUM(ARRIVI!J6:O6)</f>
        <v>60</v>
      </c>
      <c r="J6" s="19">
        <f>SUM(ARRIVI!K6:P6)</f>
        <v>46</v>
      </c>
      <c r="K6" s="19">
        <f>SUM(ARRIVI!L6:Q6)</f>
        <v>46</v>
      </c>
      <c r="L6" s="19">
        <f>SUM(ARRIVI!M6:R6)</f>
        <v>54</v>
      </c>
      <c r="M6" s="19">
        <f>SUM(ARRIVI!N6:S6)</f>
        <v>32</v>
      </c>
      <c r="N6" s="19">
        <f>SUM(ARRIVI!O6:T6)</f>
        <v>49</v>
      </c>
      <c r="O6" s="19">
        <f>SUM(ARRIVI!P6:U6)</f>
        <v>25</v>
      </c>
      <c r="P6" s="19">
        <f>SUM(ARRIVI!Q6:V6)</f>
        <v>25</v>
      </c>
      <c r="Q6" s="19">
        <f>SUM(ARRIVI!R6:W6)</f>
        <v>25</v>
      </c>
      <c r="R6" s="19">
        <f>SUM(ARRIVI!S6:X6)</f>
        <v>17</v>
      </c>
      <c r="S6" s="19">
        <f>SUM(ARRIVI!T6:Y6)</f>
        <v>17</v>
      </c>
      <c r="T6" s="19">
        <f>SUM(ARRIVI!U6:Z6)</f>
        <v>0</v>
      </c>
      <c r="U6" s="19">
        <f>SUM(ARRIVI!V6:AA6)</f>
        <v>0</v>
      </c>
    </row>
    <row r="7" spans="1:21" s="8" customFormat="1" x14ac:dyDescent="0.3">
      <c r="A7" s="2">
        <v>84025610</v>
      </c>
      <c r="B7" s="15" t="s">
        <v>33</v>
      </c>
      <c r="C7" s="4">
        <f>SUM(ARRIVI!D7:I7)</f>
        <v>122</v>
      </c>
      <c r="D7" s="4">
        <f>SUM(ARRIVI!E7:J7)</f>
        <v>156</v>
      </c>
      <c r="E7" s="4">
        <f>SUM(ARRIVI!F7:K7)</f>
        <v>183</v>
      </c>
      <c r="F7" s="4">
        <f>SUM(ARRIVI!G7:L7)</f>
        <v>183</v>
      </c>
      <c r="G7" s="4">
        <f>SUM(ARRIVI!H7:M7)</f>
        <v>159</v>
      </c>
      <c r="H7" s="4">
        <f>SUM(ARRIVI!I7:N7)</f>
        <v>169</v>
      </c>
      <c r="I7" s="4">
        <f>SUM(ARRIVI!J7:O7)</f>
        <v>173</v>
      </c>
      <c r="J7" s="19">
        <f>SUM(ARRIVI!K7:P7)</f>
        <v>115</v>
      </c>
      <c r="K7" s="19">
        <f>SUM(ARRIVI!L7:Q7)</f>
        <v>88</v>
      </c>
      <c r="L7" s="19">
        <f>SUM(ARRIVI!M7:R7)</f>
        <v>112</v>
      </c>
      <c r="M7" s="19">
        <f>SUM(ARRIVI!N7:S7)</f>
        <v>112</v>
      </c>
      <c r="N7" s="19">
        <f>SUM(ARRIVI!O7:T7)</f>
        <v>90</v>
      </c>
      <c r="O7" s="19">
        <f>SUM(ARRIVI!P7:U7)</f>
        <v>44</v>
      </c>
      <c r="P7" s="19">
        <f>SUM(ARRIVI!Q7:V7)</f>
        <v>44</v>
      </c>
      <c r="Q7" s="19">
        <f>SUM(ARRIVI!R7:W7)</f>
        <v>44</v>
      </c>
      <c r="R7" s="19">
        <f>SUM(ARRIVI!S7:X7)</f>
        <v>20</v>
      </c>
      <c r="S7" s="19">
        <f>SUM(ARRIVI!T7:Y7)</f>
        <v>20</v>
      </c>
      <c r="T7" s="19">
        <f>SUM(ARRIVI!U7:Z7)</f>
        <v>0</v>
      </c>
      <c r="U7" s="19">
        <f>SUM(ARRIVI!V7:AA7)</f>
        <v>0</v>
      </c>
    </row>
    <row r="8" spans="1:21" s="8" customFormat="1" x14ac:dyDescent="0.3">
      <c r="A8" s="2">
        <v>84025611</v>
      </c>
      <c r="B8" s="15" t="s">
        <v>34</v>
      </c>
      <c r="C8" s="4">
        <f>SUM(ARRIVI!D8:I8)</f>
        <v>41</v>
      </c>
      <c r="D8" s="4">
        <f>SUM(ARRIVI!E8:J8)</f>
        <v>62</v>
      </c>
      <c r="E8" s="4">
        <f>SUM(ARRIVI!F8:K8)</f>
        <v>74</v>
      </c>
      <c r="F8" s="4">
        <f>SUM(ARRIVI!G8:L8)</f>
        <v>50</v>
      </c>
      <c r="G8" s="4">
        <f>SUM(ARRIVI!H8:M8)</f>
        <v>50</v>
      </c>
      <c r="H8" s="4">
        <f>SUM(ARRIVI!I8:N8)</f>
        <v>33</v>
      </c>
      <c r="I8" s="4">
        <f>SUM(ARRIVI!J8:O8)</f>
        <v>50</v>
      </c>
      <c r="J8" s="19">
        <f>SUM(ARRIVI!K8:P8)</f>
        <v>29</v>
      </c>
      <c r="K8" s="19">
        <f>SUM(ARRIVI!L8:Q8)</f>
        <v>40</v>
      </c>
      <c r="L8" s="19">
        <f>SUM(ARRIVI!M8:R8)</f>
        <v>40</v>
      </c>
      <c r="M8" s="19">
        <f>SUM(ARRIVI!N8:S8)</f>
        <v>40</v>
      </c>
      <c r="N8" s="19">
        <f>SUM(ARRIVI!O8:T8)</f>
        <v>40</v>
      </c>
      <c r="O8" s="19">
        <f>SUM(ARRIVI!P8:U8)</f>
        <v>23</v>
      </c>
      <c r="P8" s="19">
        <f>SUM(ARRIVI!Q8:V8)</f>
        <v>23</v>
      </c>
      <c r="Q8" s="19">
        <f>SUM(ARRIVI!R8:W8)</f>
        <v>0</v>
      </c>
      <c r="R8" s="19">
        <f>SUM(ARRIVI!S8:X8)</f>
        <v>0</v>
      </c>
      <c r="S8" s="19">
        <f>SUM(ARRIVI!T8:Y8)</f>
        <v>0</v>
      </c>
      <c r="T8" s="19">
        <f>SUM(ARRIVI!U8:Z8)</f>
        <v>0</v>
      </c>
      <c r="U8" s="19">
        <f>SUM(ARRIVI!V8:AA8)</f>
        <v>0</v>
      </c>
    </row>
    <row r="9" spans="1:21" s="8" customFormat="1" x14ac:dyDescent="0.3">
      <c r="A9" s="2">
        <v>84017437</v>
      </c>
      <c r="B9" s="15" t="s">
        <v>35</v>
      </c>
      <c r="C9" s="4">
        <f>SUM(ARRIVI!D9:I9)</f>
        <v>192</v>
      </c>
      <c r="D9" s="4">
        <f>SUM(ARRIVI!F9:J9)</f>
        <v>198</v>
      </c>
      <c r="E9" s="4">
        <f>SUM(ARRIVI!F9:K9)</f>
        <v>240</v>
      </c>
      <c r="F9" s="4">
        <f>SUM(ARRIVI!G9:L9)</f>
        <v>254</v>
      </c>
      <c r="G9" s="4">
        <f>SUM(ARRIVI!H9:M9)</f>
        <v>254</v>
      </c>
      <c r="H9" s="4">
        <f>SUM(ARRIVI!I9:N9)</f>
        <v>230</v>
      </c>
      <c r="I9" s="4">
        <f>SUM(ARRIVI!J9:O9)</f>
        <v>242</v>
      </c>
      <c r="J9" s="19">
        <f>SUM(ARRIVI!K9:P9)</f>
        <v>236</v>
      </c>
      <c r="K9" s="19">
        <f>SUM(ARRIVI!L9:Q9)</f>
        <v>225</v>
      </c>
      <c r="L9" s="19">
        <f>SUM(ARRIVI!M9:R9)</f>
        <v>211</v>
      </c>
      <c r="M9" s="19">
        <f>SUM(ARRIVI!N9:S9)</f>
        <v>173</v>
      </c>
      <c r="N9" s="19">
        <f>SUM(ARRIVI!O9:T9)</f>
        <v>141</v>
      </c>
      <c r="O9" s="19">
        <f>SUM(ARRIVI!P9:U9)</f>
        <v>85</v>
      </c>
      <c r="P9" s="19">
        <f>SUM(ARRIVI!Q9:V9)</f>
        <v>63</v>
      </c>
      <c r="Q9" s="19">
        <f>SUM(ARRIVI!R9:W9)</f>
        <v>32</v>
      </c>
      <c r="R9" s="19">
        <f>SUM(ARRIVI!S9:X9)</f>
        <v>0</v>
      </c>
      <c r="S9" s="19">
        <f>SUM(ARRIVI!T9:Y9)</f>
        <v>0</v>
      </c>
      <c r="T9" s="19">
        <f>SUM(ARRIVI!U9:Z9)</f>
        <v>0</v>
      </c>
      <c r="U9" s="19">
        <f>SUM(ARRIVI!V9:AA9)</f>
        <v>0</v>
      </c>
    </row>
    <row r="10" spans="1:21" s="8" customFormat="1" x14ac:dyDescent="0.3">
      <c r="A10" s="2">
        <v>84025614</v>
      </c>
      <c r="B10" s="15" t="s">
        <v>36</v>
      </c>
      <c r="C10" s="4">
        <f>SUM(ARRIVI!D10:I10)</f>
        <v>89</v>
      </c>
      <c r="D10" s="4">
        <f>SUM(ARRIVI!E10:J10)</f>
        <v>48</v>
      </c>
      <c r="E10" s="4">
        <f>SUM(ARRIVI!F10:K10)</f>
        <v>79</v>
      </c>
      <c r="F10" s="4">
        <f>SUM(ARRIVI!G10:L10)</f>
        <v>53</v>
      </c>
      <c r="G10" s="4">
        <f>SUM(ARRIVI!H10:M10)</f>
        <v>71</v>
      </c>
      <c r="H10" s="4">
        <f>SUM(ARRIVI!I10:N10)</f>
        <v>71</v>
      </c>
      <c r="I10" s="4">
        <f>SUM(ARRIVI!J10:O10)</f>
        <v>82</v>
      </c>
      <c r="J10" s="19">
        <f>SUM(ARRIVI!K10:P10)</f>
        <v>124</v>
      </c>
      <c r="K10" s="19">
        <f>SUM(ARRIVI!L10:Q10)</f>
        <v>93</v>
      </c>
      <c r="L10" s="19">
        <f>SUM(ARRIVI!M10:R10)</f>
        <v>109</v>
      </c>
      <c r="M10" s="19">
        <f>SUM(ARRIVI!N10:S10)</f>
        <v>91</v>
      </c>
      <c r="N10" s="19">
        <f>SUM(ARRIVI!O10:T10)</f>
        <v>112</v>
      </c>
      <c r="O10" s="19">
        <f>SUM(ARRIVI!P10:U10)</f>
        <v>79</v>
      </c>
      <c r="P10" s="19">
        <f>SUM(ARRIVI!Q10:V10)</f>
        <v>37</v>
      </c>
      <c r="Q10" s="19">
        <f>SUM(ARRIVI!R10:W10)</f>
        <v>37</v>
      </c>
      <c r="R10" s="19">
        <f>SUM(ARRIVI!S10:X10)</f>
        <v>21</v>
      </c>
      <c r="S10" s="19">
        <f>SUM(ARRIVI!T10:Y10)</f>
        <v>21</v>
      </c>
      <c r="T10" s="19">
        <f>SUM(ARRIVI!U10:Z10)</f>
        <v>0</v>
      </c>
      <c r="U10" s="19">
        <f>SUM(ARRIVI!V10:AA10)</f>
        <v>0</v>
      </c>
    </row>
    <row r="11" spans="1:21" s="8" customFormat="1" x14ac:dyDescent="0.3">
      <c r="A11" s="2">
        <v>84025615</v>
      </c>
      <c r="B11" s="15" t="s">
        <v>37</v>
      </c>
      <c r="C11" s="4">
        <f>SUM(ARRIVI!D11:I11)</f>
        <v>94</v>
      </c>
      <c r="D11" s="4">
        <f>SUM(ARRIVI!E11:J11)</f>
        <v>73</v>
      </c>
      <c r="E11" s="4">
        <f>SUM(ARRIVI!F11:K11)</f>
        <v>91</v>
      </c>
      <c r="F11" s="4">
        <f>SUM(ARRIVI!G11:L11)</f>
        <v>57</v>
      </c>
      <c r="G11" s="4">
        <f>SUM(ARRIVI!H11:M11)</f>
        <v>65</v>
      </c>
      <c r="H11" s="4">
        <f>SUM(ARRIVI!I11:N11)</f>
        <v>42</v>
      </c>
      <c r="I11" s="4">
        <f>SUM(ARRIVI!J11:O11)</f>
        <v>37</v>
      </c>
      <c r="J11" s="19">
        <f>SUM(ARRIVI!K11:P11)</f>
        <v>37</v>
      </c>
      <c r="K11" s="19">
        <f>SUM(ARRIVI!L11:Q11)</f>
        <v>37</v>
      </c>
      <c r="L11" s="19">
        <f>SUM(ARRIVI!M11:R11)</f>
        <v>37</v>
      </c>
      <c r="M11" s="19">
        <f>SUM(ARRIVI!N11:S11)</f>
        <v>51</v>
      </c>
      <c r="N11" s="19">
        <f>SUM(ARRIVI!O11:T11)</f>
        <v>51</v>
      </c>
      <c r="O11" s="19">
        <f>SUM(ARRIVI!P11:U11)</f>
        <v>40</v>
      </c>
      <c r="P11" s="19">
        <f>SUM(ARRIVI!Q11:V11)</f>
        <v>40</v>
      </c>
      <c r="Q11" s="19">
        <f>SUM(ARRIVI!R11:W11)</f>
        <v>22</v>
      </c>
      <c r="R11" s="19">
        <f>SUM(ARRIVI!S11:X11)</f>
        <v>22</v>
      </c>
      <c r="S11" s="19">
        <f>SUM(ARRIVI!T11:Y11)</f>
        <v>0</v>
      </c>
      <c r="T11" s="19">
        <f>SUM(ARRIVI!U11:Z11)</f>
        <v>0</v>
      </c>
      <c r="U11" s="19">
        <f>SUM(ARRIVI!V11:AA11)</f>
        <v>0</v>
      </c>
    </row>
    <row r="12" spans="1:21" s="8" customFormat="1" x14ac:dyDescent="0.3">
      <c r="A12" s="2">
        <v>84034016</v>
      </c>
      <c r="B12" s="15" t="s">
        <v>38</v>
      </c>
      <c r="C12" s="4">
        <f>SUM(ARRIVI!D12:I12)</f>
        <v>198</v>
      </c>
      <c r="D12" s="4">
        <f>SUM(ARRIVI!E12:J12)</f>
        <v>156</v>
      </c>
      <c r="E12" s="4">
        <f>SUM(ARRIVI!F12:K12)</f>
        <v>204</v>
      </c>
      <c r="F12" s="4">
        <f>SUM(ARRIVI!G12:L12)</f>
        <v>232</v>
      </c>
      <c r="G12" s="4">
        <f>SUM(ARRIVI!H12:M12)</f>
        <v>211</v>
      </c>
      <c r="H12" s="4">
        <f>SUM(ARRIVI!I12:N12)</f>
        <v>204</v>
      </c>
      <c r="I12" s="4">
        <f>SUM(ARRIVI!J12:O12)</f>
        <v>179</v>
      </c>
      <c r="J12" s="19">
        <f>SUM(ARRIVI!K12:P12)</f>
        <v>179</v>
      </c>
      <c r="K12" s="19">
        <f>SUM(ARRIVI!L12:Q12)</f>
        <v>167</v>
      </c>
      <c r="L12" s="19">
        <f>SUM(ARRIVI!M12:R12)</f>
        <v>139</v>
      </c>
      <c r="M12" s="19">
        <f>SUM(ARRIVI!N12:S12)</f>
        <v>176</v>
      </c>
      <c r="N12" s="19">
        <f>SUM(ARRIVI!O12:T12)</f>
        <v>127</v>
      </c>
      <c r="O12" s="19">
        <f>SUM(ARRIVI!P12:U12)</f>
        <v>90</v>
      </c>
      <c r="P12" s="19">
        <f>SUM(ARRIVI!Q12:V12)</f>
        <v>90</v>
      </c>
      <c r="Q12" s="19">
        <f>SUM(ARRIVI!R12:W12)</f>
        <v>54</v>
      </c>
      <c r="R12" s="19">
        <f>SUM(ARRIVI!S12:X12)</f>
        <v>54</v>
      </c>
      <c r="S12" s="19">
        <f>SUM(ARRIVI!T12:Y12)</f>
        <v>0</v>
      </c>
      <c r="T12" s="19">
        <f>SUM(ARRIVI!U12:Z12)</f>
        <v>0</v>
      </c>
      <c r="U12" s="19">
        <f>SUM(ARRIVI!V12:AA12)</f>
        <v>0</v>
      </c>
    </row>
    <row r="13" spans="1:21" s="8" customFormat="1" x14ac:dyDescent="0.3">
      <c r="A13" s="2">
        <v>84030639</v>
      </c>
      <c r="B13" s="15" t="s">
        <v>39</v>
      </c>
      <c r="C13" s="4">
        <f>SUM(ARRIVI!D13:E13)</f>
        <v>0</v>
      </c>
      <c r="D13" s="4">
        <f>SUM(ARRIVI!E13:F13)</f>
        <v>21348</v>
      </c>
      <c r="E13" s="4">
        <f>SUM(ARRIVI!F13:G13)</f>
        <v>103388</v>
      </c>
      <c r="F13" s="4">
        <f>SUM(ARRIVI!G13:H13)</f>
        <v>162424</v>
      </c>
      <c r="G13" s="4">
        <f>SUM(ARRIVI!H13:I13)</f>
        <v>102992</v>
      </c>
      <c r="H13" s="4">
        <f>SUM(ARRIVI!I13:J13)</f>
        <v>22608</v>
      </c>
      <c r="I13" s="4">
        <f>SUM(ARRIVI!J13:K13)</f>
        <v>18300</v>
      </c>
      <c r="J13" s="19">
        <f>SUM(ARRIVI!K13:L13)</f>
        <v>42650</v>
      </c>
      <c r="K13" s="19">
        <f>SUM(ARRIVI!L13:M13)</f>
        <v>24350</v>
      </c>
      <c r="L13" s="19">
        <f>SUM(ARRIVI!M13:N13)</f>
        <v>9620</v>
      </c>
      <c r="M13" s="19">
        <f>SUM(ARRIVI!N13:O13)</f>
        <v>47444</v>
      </c>
      <c r="N13" s="19">
        <f>SUM(ARRIVI!O13:P13)</f>
        <v>47524</v>
      </c>
      <c r="O13" s="19">
        <f>SUM(ARRIVI!P13:Q13)</f>
        <v>9700</v>
      </c>
      <c r="P13" s="19">
        <f>SUM(ARRIVI!Q13:R13)</f>
        <v>15989</v>
      </c>
      <c r="Q13" s="19">
        <f>SUM(ARRIVI!R13:S13)</f>
        <v>29489</v>
      </c>
      <c r="R13" s="19">
        <f>SUM(ARRIVI!S13:T13)</f>
        <v>36370</v>
      </c>
      <c r="S13" s="19">
        <f>SUM(ARRIVI!T13:U13)</f>
        <v>31774</v>
      </c>
      <c r="T13" s="19">
        <f>SUM(ARRIVI!U13:V13)</f>
        <v>8904</v>
      </c>
      <c r="U13" s="19">
        <f>SUM(ARRIVI!V13:W13)</f>
        <v>0</v>
      </c>
    </row>
    <row r="14" spans="1:21" s="8" customFormat="1" x14ac:dyDescent="0.3">
      <c r="A14" s="2">
        <v>84030577</v>
      </c>
      <c r="B14" s="15" t="s">
        <v>40</v>
      </c>
      <c r="C14" s="4">
        <f>SUM(ARRIVI!D14:E14)</f>
        <v>0</v>
      </c>
      <c r="D14" s="4">
        <f>SUM(ARRIVI!E14:F14)</f>
        <v>0</v>
      </c>
      <c r="E14" s="4">
        <f>SUM(ARRIVI!F14:G14)</f>
        <v>0</v>
      </c>
      <c r="F14" s="4">
        <f>SUM(ARRIVI!G14:H14)</f>
        <v>11304</v>
      </c>
      <c r="G14" s="4">
        <f>SUM(ARRIVI!H14:I14)</f>
        <v>64056</v>
      </c>
      <c r="H14" s="4">
        <f>SUM(ARRIVI!I14:J14)</f>
        <v>64056</v>
      </c>
      <c r="I14" s="4">
        <f>SUM(ARRIVI!J14:K14)</f>
        <v>11304</v>
      </c>
      <c r="J14" s="19">
        <f>SUM(ARRIVI!K14:L14)</f>
        <v>0</v>
      </c>
      <c r="K14" s="19">
        <f>SUM(ARRIVI!L14:M14)</f>
        <v>0</v>
      </c>
      <c r="L14" s="19">
        <f>SUM(ARRIVI!M14:N14)</f>
        <v>12364</v>
      </c>
      <c r="M14" s="19">
        <f>SUM(ARRIVI!N14:O14)</f>
        <v>12364</v>
      </c>
      <c r="N14" s="19">
        <f>SUM(ARRIVI!O14:P14)</f>
        <v>0</v>
      </c>
      <c r="O14" s="19">
        <f>SUM(ARRIVI!P14:Q14)</f>
        <v>6028</v>
      </c>
      <c r="P14" s="19">
        <f>SUM(ARRIVI!Q14:R14)</f>
        <v>19039</v>
      </c>
      <c r="Q14" s="19">
        <f>SUM(ARRIVI!R14:S14)</f>
        <v>26677</v>
      </c>
      <c r="R14" s="19">
        <f>SUM(ARRIVI!S14:T14)</f>
        <v>13666</v>
      </c>
      <c r="S14" s="19">
        <f>SUM(ARRIVI!T14:U14)</f>
        <v>0</v>
      </c>
      <c r="T14" s="19">
        <f>SUM(ARRIVI!U14:V14)</f>
        <v>0</v>
      </c>
      <c r="U14" s="19">
        <f>SUM(ARRIVI!V14:W14)</f>
        <v>0</v>
      </c>
    </row>
    <row r="15" spans="1:21" s="8" customFormat="1" x14ac:dyDescent="0.3">
      <c r="A15" s="2">
        <v>84018658</v>
      </c>
      <c r="B15" s="15" t="s">
        <v>41</v>
      </c>
      <c r="C15" s="4">
        <f>SUM(ARRIVI!D15:I15)</f>
        <v>0</v>
      </c>
      <c r="D15" s="4">
        <f>SUM(ARRIVI!E15:J15)</f>
        <v>391</v>
      </c>
      <c r="E15" s="4">
        <f>SUM(ARRIVI!F15:K15)</f>
        <v>391</v>
      </c>
      <c r="F15" s="4">
        <f>SUM(ARRIVI!G15:L15)</f>
        <v>391</v>
      </c>
      <c r="G15" s="4">
        <f>SUM(ARRIVI!H15:M15)</f>
        <v>391</v>
      </c>
      <c r="H15" s="4">
        <f>SUM(ARRIVI!I15:N15)</f>
        <v>539</v>
      </c>
      <c r="I15" s="4">
        <f>SUM(ARRIVI!J15:O15)</f>
        <v>539</v>
      </c>
      <c r="J15" s="19">
        <f>SUM(ARRIVI!K15:P15)</f>
        <v>148</v>
      </c>
      <c r="K15" s="19">
        <f>SUM(ARRIVI!L15:Q15)</f>
        <v>148</v>
      </c>
      <c r="L15" s="19">
        <f>SUM(ARRIVI!M15:R15)</f>
        <v>148</v>
      </c>
      <c r="M15" s="19">
        <f>SUM(ARRIVI!N15:S15)</f>
        <v>148</v>
      </c>
      <c r="N15" s="19">
        <f>SUM(ARRIVI!O15:T15)</f>
        <v>0</v>
      </c>
      <c r="O15" s="19">
        <f>SUM(ARRIVI!P15:U15)</f>
        <v>0</v>
      </c>
      <c r="P15" s="19">
        <f>SUM(ARRIVI!Q15:V15)</f>
        <v>0</v>
      </c>
      <c r="Q15" s="19">
        <f>SUM(ARRIVI!R15:W15)</f>
        <v>0</v>
      </c>
      <c r="R15" s="19">
        <f>SUM(ARRIVI!S15:X15)</f>
        <v>0</v>
      </c>
      <c r="S15" s="19">
        <f>SUM(ARRIVI!T15:Y15)</f>
        <v>0</v>
      </c>
      <c r="T15" s="19">
        <f>SUM(ARRIVI!U15:Z15)</f>
        <v>0</v>
      </c>
      <c r="U15" s="19">
        <f>SUM(ARRIVI!V15:AA15)</f>
        <v>0</v>
      </c>
    </row>
    <row r="16" spans="1:21" s="8" customFormat="1" x14ac:dyDescent="0.3">
      <c r="A16" s="2">
        <v>84030599</v>
      </c>
      <c r="B16" s="15" t="s">
        <v>42</v>
      </c>
      <c r="C16" s="4">
        <f>SUM(ARRIVI!D16:I16)</f>
        <v>14340</v>
      </c>
      <c r="D16" s="4">
        <f>SUM(ARRIVI!E16:J16)</f>
        <v>0</v>
      </c>
      <c r="E16" s="4">
        <f>SUM(ARRIVI!F16:K16)</f>
        <v>12070</v>
      </c>
      <c r="F16" s="4">
        <f>SUM(ARRIVI!G16:L16)</f>
        <v>12070</v>
      </c>
      <c r="G16" s="4">
        <f>SUM(ARRIVI!H16:M16)</f>
        <v>12070</v>
      </c>
      <c r="H16" s="4">
        <f>SUM(ARRIVI!I16:N16)</f>
        <v>12070</v>
      </c>
      <c r="I16" s="4">
        <f>SUM(ARRIVI!J16:O16)</f>
        <v>26470</v>
      </c>
      <c r="J16" s="19">
        <f>SUM(ARRIVI!K16:P16)</f>
        <v>26470</v>
      </c>
      <c r="K16" s="19">
        <f>SUM(ARRIVI!L16:Q16)</f>
        <v>14415</v>
      </c>
      <c r="L16" s="19">
        <f>SUM(ARRIVI!M16:R16)</f>
        <v>14415</v>
      </c>
      <c r="M16" s="19">
        <f>SUM(ARRIVI!N16:S16)</f>
        <v>56433</v>
      </c>
      <c r="N16" s="19">
        <f>SUM(ARRIVI!O16:T16)</f>
        <v>56433</v>
      </c>
      <c r="O16" s="19">
        <f>SUM(ARRIVI!P16:U16)</f>
        <v>42033</v>
      </c>
      <c r="P16" s="19">
        <f>SUM(ARRIVI!Q16:V16)</f>
        <v>42033</v>
      </c>
      <c r="Q16" s="19">
        <f>SUM(ARRIVI!R16:W16)</f>
        <v>42018</v>
      </c>
      <c r="R16" s="19">
        <f>SUM(ARRIVI!S16:X16)</f>
        <v>42018</v>
      </c>
      <c r="S16" s="19">
        <f>SUM(ARRIVI!T16:Y16)</f>
        <v>0</v>
      </c>
      <c r="T16" s="19">
        <f>SUM(ARRIVI!U16:Z16)</f>
        <v>0</v>
      </c>
      <c r="U16" s="19">
        <f>SUM(ARRIVI!V16:AA16)</f>
        <v>0</v>
      </c>
    </row>
    <row r="17" spans="1:21" s="8" customFormat="1" x14ac:dyDescent="0.3">
      <c r="A17" s="2">
        <v>84018647</v>
      </c>
      <c r="B17" s="15" t="s">
        <v>43</v>
      </c>
      <c r="C17" s="4">
        <f>SUM(ARRIVI!D17:I17)</f>
        <v>0</v>
      </c>
      <c r="D17" s="4">
        <f>SUM(ARRIVI!E17:J17)</f>
        <v>196</v>
      </c>
      <c r="E17" s="4">
        <f>SUM(ARRIVI!F17:K17)</f>
        <v>196</v>
      </c>
      <c r="F17" s="4">
        <f>SUM(ARRIVI!G17:L17)</f>
        <v>196</v>
      </c>
      <c r="G17" s="4">
        <f>SUM(ARRIVI!H17:M17)</f>
        <v>196</v>
      </c>
      <c r="H17" s="4">
        <f>SUM(ARRIVI!I17:N17)</f>
        <v>196</v>
      </c>
      <c r="I17" s="4">
        <f>SUM(ARRIVI!J17:O17)</f>
        <v>196</v>
      </c>
      <c r="J17" s="19">
        <f>SUM(ARRIVI!K17:P17)</f>
        <v>0</v>
      </c>
      <c r="K17" s="19">
        <f>SUM(ARRIVI!L17:Q17)</f>
        <v>0</v>
      </c>
      <c r="L17" s="19">
        <f>SUM(ARRIVI!M17:R17)</f>
        <v>0</v>
      </c>
      <c r="M17" s="19">
        <f>SUM(ARRIVI!N17:S17)</f>
        <v>0</v>
      </c>
      <c r="N17" s="19">
        <f>SUM(ARRIVI!O17:T17)</f>
        <v>196</v>
      </c>
      <c r="O17" s="19">
        <f>SUM(ARRIVI!P17:U17)</f>
        <v>196</v>
      </c>
      <c r="P17" s="19">
        <f>SUM(ARRIVI!Q17:V17)</f>
        <v>196</v>
      </c>
      <c r="Q17" s="19">
        <f>SUM(ARRIVI!R17:W17)</f>
        <v>196</v>
      </c>
      <c r="R17" s="19">
        <f>SUM(ARRIVI!S17:X17)</f>
        <v>196</v>
      </c>
      <c r="S17" s="19">
        <f>SUM(ARRIVI!T17:Y17)</f>
        <v>196</v>
      </c>
      <c r="T17" s="19">
        <f>SUM(ARRIVI!U17:Z17)</f>
        <v>0</v>
      </c>
      <c r="U17" s="19">
        <f>SUM(ARRIVI!V17:AA17)</f>
        <v>0</v>
      </c>
    </row>
    <row r="18" spans="1:21" s="8" customFormat="1" x14ac:dyDescent="0.3">
      <c r="A18" s="2">
        <v>84030638</v>
      </c>
      <c r="B18" s="15" t="s">
        <v>44</v>
      </c>
      <c r="C18" s="4">
        <f>SUM(ARRIVI!D18:I18)</f>
        <v>107830</v>
      </c>
      <c r="D18" s="4">
        <f>SUM(ARRIVI!E18:J18)</f>
        <v>104526</v>
      </c>
      <c r="E18" s="4">
        <f>SUM(ARRIVI!F18:K18)</f>
        <v>104526</v>
      </c>
      <c r="F18" s="4">
        <f>SUM(ARRIVI!G18:L18)</f>
        <v>104526</v>
      </c>
      <c r="G18" s="4">
        <f>SUM(ARRIVI!H18:M18)</f>
        <v>104526</v>
      </c>
      <c r="H18" s="4">
        <f>SUM(ARRIVI!I18:N18)</f>
        <v>94350</v>
      </c>
      <c r="I18" s="4">
        <f>SUM(ARRIVI!J18:O18)</f>
        <v>73712</v>
      </c>
      <c r="J18" s="19">
        <f>SUM(ARRIVI!K18:P18)</f>
        <v>51104</v>
      </c>
      <c r="K18" s="19">
        <f>SUM(ARRIVI!L18:Q18)</f>
        <v>58640</v>
      </c>
      <c r="L18" s="19">
        <f>SUM(ARRIVI!M18:R18)</f>
        <v>82180</v>
      </c>
      <c r="M18" s="19">
        <f>SUM(ARRIVI!N18:S18)</f>
        <v>92200</v>
      </c>
      <c r="N18" s="19">
        <f>SUM(ARRIVI!O18:T18)</f>
        <v>84664</v>
      </c>
      <c r="O18" s="19">
        <f>SUM(ARRIVI!P18:U18)</f>
        <v>53324</v>
      </c>
      <c r="P18" s="19">
        <f>SUM(ARRIVI!Q18:V18)</f>
        <v>49556</v>
      </c>
      <c r="Q18" s="19">
        <f>SUM(ARRIVI!R18:W18)</f>
        <v>42020</v>
      </c>
      <c r="R18" s="19">
        <f>SUM(ARRIVI!S18:X18)</f>
        <v>18480</v>
      </c>
      <c r="S18" s="19">
        <f>SUM(ARRIVI!T18:Y18)</f>
        <v>8460</v>
      </c>
      <c r="T18" s="19">
        <f>SUM(ARRIVI!U18:Z18)</f>
        <v>8460</v>
      </c>
      <c r="U18" s="19">
        <f>SUM(ARRIVI!V18:AA18)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D4FF9-1F93-4213-9340-2E61DC17AC3B}">
  <dimension ref="A1:U18"/>
  <sheetViews>
    <sheetView workbookViewId="0">
      <selection activeCell="D19" sqref="D19"/>
    </sheetView>
  </sheetViews>
  <sheetFormatPr defaultRowHeight="14.4" x14ac:dyDescent="0.3"/>
  <cols>
    <col min="3" max="3" width="11.6640625" bestFit="1" customWidth="1"/>
  </cols>
  <sheetData>
    <row r="1" spans="1:21" x14ac:dyDescent="0.3">
      <c r="A1" s="1" t="s">
        <v>0</v>
      </c>
      <c r="B1" s="1" t="s">
        <v>27</v>
      </c>
      <c r="C1" s="3" t="s">
        <v>19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</row>
    <row r="2" spans="1:21" x14ac:dyDescent="0.3">
      <c r="A2" s="2">
        <v>84025612</v>
      </c>
      <c r="B2" s="15" t="s">
        <v>28</v>
      </c>
      <c r="C2" s="10"/>
      <c r="D2" s="4">
        <v>40</v>
      </c>
      <c r="E2" s="4">
        <v>0</v>
      </c>
      <c r="F2" s="4">
        <v>0</v>
      </c>
      <c r="G2" s="4">
        <v>0</v>
      </c>
      <c r="H2" s="4">
        <v>32</v>
      </c>
      <c r="I2" s="4">
        <v>24</v>
      </c>
      <c r="J2" s="4">
        <v>24</v>
      </c>
      <c r="K2" s="4">
        <v>24</v>
      </c>
      <c r="L2" s="4">
        <v>28</v>
      </c>
      <c r="M2" s="4">
        <v>28</v>
      </c>
      <c r="N2" s="4">
        <v>24</v>
      </c>
      <c r="O2" s="4">
        <v>36</v>
      </c>
      <c r="P2" s="4">
        <v>16</v>
      </c>
      <c r="Q2" s="4">
        <v>3</v>
      </c>
      <c r="R2" s="4">
        <v>3</v>
      </c>
      <c r="S2" s="4">
        <v>2</v>
      </c>
      <c r="T2" s="4">
        <v>3</v>
      </c>
      <c r="U2" s="4">
        <v>4</v>
      </c>
    </row>
    <row r="3" spans="1:21" x14ac:dyDescent="0.3">
      <c r="A3" s="2">
        <v>84025606</v>
      </c>
      <c r="B3" s="15" t="s">
        <v>29</v>
      </c>
      <c r="C3" s="10"/>
      <c r="D3" s="4">
        <v>60</v>
      </c>
      <c r="E3" s="4">
        <v>0</v>
      </c>
      <c r="F3" s="4">
        <v>0</v>
      </c>
      <c r="G3" s="4">
        <v>0</v>
      </c>
      <c r="H3" s="4">
        <v>48</v>
      </c>
      <c r="I3" s="4">
        <v>36</v>
      </c>
      <c r="J3" s="4">
        <v>36</v>
      </c>
      <c r="K3" s="4">
        <v>36</v>
      </c>
      <c r="L3" s="4">
        <v>42</v>
      </c>
      <c r="M3" s="4">
        <v>42</v>
      </c>
      <c r="N3" s="4">
        <v>36</v>
      </c>
      <c r="O3" s="4">
        <v>54</v>
      </c>
      <c r="P3" s="4">
        <v>24</v>
      </c>
      <c r="Q3" s="4">
        <v>12</v>
      </c>
      <c r="R3" s="4">
        <v>12</v>
      </c>
      <c r="S3" s="4">
        <v>8</v>
      </c>
      <c r="T3" s="4">
        <v>12</v>
      </c>
      <c r="U3" s="4">
        <v>16</v>
      </c>
    </row>
    <row r="4" spans="1:21" x14ac:dyDescent="0.3">
      <c r="A4" s="2">
        <v>84025607</v>
      </c>
      <c r="B4" s="15" t="s">
        <v>30</v>
      </c>
      <c r="C4" s="10"/>
      <c r="D4" s="4">
        <v>20</v>
      </c>
      <c r="E4" s="4">
        <v>0</v>
      </c>
      <c r="F4" s="4">
        <v>0</v>
      </c>
      <c r="G4" s="4">
        <v>0</v>
      </c>
      <c r="H4" s="4">
        <v>16</v>
      </c>
      <c r="I4" s="4">
        <v>12</v>
      </c>
      <c r="J4" s="4">
        <v>12</v>
      </c>
      <c r="K4" s="4">
        <v>12</v>
      </c>
      <c r="L4" s="4">
        <v>14</v>
      </c>
      <c r="M4" s="4">
        <v>14</v>
      </c>
      <c r="N4" s="4">
        <v>12</v>
      </c>
      <c r="O4" s="4">
        <v>18</v>
      </c>
      <c r="P4" s="4">
        <v>8</v>
      </c>
      <c r="Q4" s="4">
        <v>18</v>
      </c>
      <c r="R4" s="4">
        <v>18</v>
      </c>
      <c r="S4" s="4">
        <v>12</v>
      </c>
      <c r="T4" s="4">
        <v>18</v>
      </c>
      <c r="U4" s="4">
        <v>24</v>
      </c>
    </row>
    <row r="5" spans="1:21" x14ac:dyDescent="0.3">
      <c r="A5" s="2">
        <v>84025608</v>
      </c>
      <c r="B5" s="15" t="s">
        <v>31</v>
      </c>
      <c r="C5" s="10"/>
      <c r="D5" s="4">
        <v>20</v>
      </c>
      <c r="E5" s="4">
        <v>0</v>
      </c>
      <c r="F5" s="4">
        <v>0</v>
      </c>
      <c r="G5" s="4">
        <v>0</v>
      </c>
      <c r="H5" s="4">
        <v>16</v>
      </c>
      <c r="I5" s="4">
        <v>12</v>
      </c>
      <c r="J5" s="4">
        <v>12</v>
      </c>
      <c r="K5" s="4">
        <v>12</v>
      </c>
      <c r="L5" s="4">
        <v>14</v>
      </c>
      <c r="M5" s="4">
        <v>14</v>
      </c>
      <c r="N5" s="4">
        <v>12</v>
      </c>
      <c r="O5" s="4">
        <v>18</v>
      </c>
      <c r="P5" s="4">
        <v>8</v>
      </c>
      <c r="Q5" s="4">
        <v>6</v>
      </c>
      <c r="R5" s="4">
        <v>6</v>
      </c>
      <c r="S5" s="4">
        <v>4</v>
      </c>
      <c r="T5" s="4">
        <v>6</v>
      </c>
      <c r="U5" s="4">
        <v>8</v>
      </c>
    </row>
    <row r="6" spans="1:21" x14ac:dyDescent="0.3">
      <c r="A6" s="2">
        <v>84025609</v>
      </c>
      <c r="B6" s="15" t="s">
        <v>32</v>
      </c>
      <c r="C6" s="10"/>
      <c r="D6" s="4">
        <v>20</v>
      </c>
      <c r="E6" s="4">
        <v>0</v>
      </c>
      <c r="F6" s="4">
        <v>0</v>
      </c>
      <c r="G6" s="4">
        <v>0</v>
      </c>
      <c r="H6" s="4">
        <v>16</v>
      </c>
      <c r="I6" s="4">
        <v>12</v>
      </c>
      <c r="J6" s="4">
        <v>12</v>
      </c>
      <c r="K6" s="4">
        <v>12</v>
      </c>
      <c r="L6" s="4">
        <v>14</v>
      </c>
      <c r="M6" s="4">
        <v>14</v>
      </c>
      <c r="N6" s="4">
        <v>12</v>
      </c>
      <c r="O6" s="4">
        <v>18</v>
      </c>
      <c r="P6" s="4">
        <v>8</v>
      </c>
      <c r="Q6" s="4">
        <v>6</v>
      </c>
      <c r="R6" s="4">
        <v>6</v>
      </c>
      <c r="S6" s="4">
        <v>4</v>
      </c>
      <c r="T6" s="4">
        <v>6</v>
      </c>
      <c r="U6" s="4">
        <v>8</v>
      </c>
    </row>
    <row r="7" spans="1:21" x14ac:dyDescent="0.3">
      <c r="A7" s="2">
        <v>84025610</v>
      </c>
      <c r="B7" s="15" t="s">
        <v>33</v>
      </c>
      <c r="C7" s="10"/>
      <c r="D7" s="4">
        <v>40</v>
      </c>
      <c r="E7" s="4">
        <v>0</v>
      </c>
      <c r="F7" s="4">
        <v>0</v>
      </c>
      <c r="G7" s="4">
        <v>0</v>
      </c>
      <c r="H7" s="4">
        <v>32</v>
      </c>
      <c r="I7" s="4">
        <v>24</v>
      </c>
      <c r="J7" s="4">
        <v>24</v>
      </c>
      <c r="K7" s="4">
        <v>24</v>
      </c>
      <c r="L7" s="4">
        <v>28</v>
      </c>
      <c r="M7" s="4">
        <v>28</v>
      </c>
      <c r="N7" s="4">
        <v>24</v>
      </c>
      <c r="O7" s="4">
        <v>36</v>
      </c>
      <c r="P7" s="4">
        <v>16</v>
      </c>
      <c r="Q7" s="4">
        <v>6</v>
      </c>
      <c r="R7" s="4">
        <v>6</v>
      </c>
      <c r="S7" s="4">
        <v>4</v>
      </c>
      <c r="T7" s="4">
        <v>6</v>
      </c>
      <c r="U7" s="4">
        <v>8</v>
      </c>
    </row>
    <row r="8" spans="1:21" x14ac:dyDescent="0.3">
      <c r="A8" s="2">
        <v>84025611</v>
      </c>
      <c r="B8" s="15" t="s">
        <v>34</v>
      </c>
      <c r="C8" s="10"/>
      <c r="D8" s="4">
        <v>10</v>
      </c>
      <c r="E8" s="4">
        <v>0</v>
      </c>
      <c r="F8" s="4">
        <v>0</v>
      </c>
      <c r="G8" s="4">
        <v>0</v>
      </c>
      <c r="H8" s="4">
        <v>8</v>
      </c>
      <c r="I8" s="4">
        <v>6</v>
      </c>
      <c r="J8" s="4">
        <v>6</v>
      </c>
      <c r="K8" s="4">
        <v>6</v>
      </c>
      <c r="L8" s="4">
        <v>7</v>
      </c>
      <c r="M8" s="4">
        <v>7</v>
      </c>
      <c r="N8" s="4">
        <v>6</v>
      </c>
      <c r="O8" s="4">
        <v>9</v>
      </c>
      <c r="P8" s="4">
        <v>4</v>
      </c>
      <c r="Q8" s="4">
        <v>12</v>
      </c>
      <c r="R8" s="4">
        <v>12</v>
      </c>
      <c r="S8" s="4">
        <v>8</v>
      </c>
      <c r="T8" s="4">
        <v>12</v>
      </c>
      <c r="U8" s="4">
        <v>16</v>
      </c>
    </row>
    <row r="9" spans="1:21" x14ac:dyDescent="0.3">
      <c r="A9" s="2">
        <v>84017437</v>
      </c>
      <c r="B9" s="15" t="s">
        <v>35</v>
      </c>
      <c r="C9" s="10"/>
      <c r="D9" s="4">
        <v>80</v>
      </c>
      <c r="E9" s="4">
        <v>0</v>
      </c>
      <c r="F9" s="4">
        <v>0</v>
      </c>
      <c r="G9" s="4">
        <v>0</v>
      </c>
      <c r="H9" s="4">
        <v>64</v>
      </c>
      <c r="I9" s="4">
        <v>48</v>
      </c>
      <c r="J9" s="4">
        <v>48</v>
      </c>
      <c r="K9" s="4">
        <v>48</v>
      </c>
      <c r="L9" s="4">
        <v>56</v>
      </c>
      <c r="M9" s="4">
        <v>56</v>
      </c>
      <c r="N9" s="4">
        <v>48</v>
      </c>
      <c r="O9" s="4">
        <v>72</v>
      </c>
      <c r="P9" s="4">
        <v>32</v>
      </c>
      <c r="Q9" s="4">
        <v>3</v>
      </c>
      <c r="R9" s="4">
        <v>3</v>
      </c>
      <c r="S9" s="4">
        <v>2</v>
      </c>
      <c r="T9" s="4">
        <v>3</v>
      </c>
      <c r="U9" s="4">
        <v>4</v>
      </c>
    </row>
    <row r="10" spans="1:21" x14ac:dyDescent="0.3">
      <c r="A10" s="2">
        <v>84025614</v>
      </c>
      <c r="B10" s="15" t="s">
        <v>36</v>
      </c>
      <c r="C10" s="10"/>
      <c r="D10" s="4">
        <v>20</v>
      </c>
      <c r="E10" s="4">
        <v>0</v>
      </c>
      <c r="F10" s="4">
        <v>0</v>
      </c>
      <c r="G10" s="4">
        <v>0</v>
      </c>
      <c r="H10" s="4">
        <v>16</v>
      </c>
      <c r="I10" s="4">
        <v>12</v>
      </c>
      <c r="J10" s="4">
        <v>12</v>
      </c>
      <c r="K10" s="4">
        <v>12</v>
      </c>
      <c r="L10" s="4">
        <v>14</v>
      </c>
      <c r="M10" s="4">
        <v>14</v>
      </c>
      <c r="N10" s="4">
        <v>12</v>
      </c>
      <c r="O10" s="4">
        <v>18</v>
      </c>
      <c r="P10" s="4">
        <v>8</v>
      </c>
      <c r="Q10" s="4">
        <v>24</v>
      </c>
      <c r="R10" s="4">
        <v>24</v>
      </c>
      <c r="S10" s="4">
        <v>16</v>
      </c>
      <c r="T10" s="4">
        <v>24</v>
      </c>
      <c r="U10" s="4">
        <v>32</v>
      </c>
    </row>
    <row r="11" spans="1:21" x14ac:dyDescent="0.3">
      <c r="A11" s="2">
        <v>84025615</v>
      </c>
      <c r="B11" s="15" t="s">
        <v>37</v>
      </c>
      <c r="C11" s="10"/>
      <c r="D11" s="4">
        <v>20</v>
      </c>
      <c r="E11" s="4">
        <v>0</v>
      </c>
      <c r="F11" s="4">
        <v>0</v>
      </c>
      <c r="G11" s="4">
        <v>0</v>
      </c>
      <c r="H11" s="4">
        <v>16</v>
      </c>
      <c r="I11" s="4">
        <v>12</v>
      </c>
      <c r="J11" s="4">
        <v>12</v>
      </c>
      <c r="K11" s="4">
        <v>12</v>
      </c>
      <c r="L11" s="4">
        <v>14</v>
      </c>
      <c r="M11" s="4">
        <v>14</v>
      </c>
      <c r="N11" s="4">
        <v>12</v>
      </c>
      <c r="O11" s="4">
        <v>18</v>
      </c>
      <c r="P11" s="4">
        <v>8</v>
      </c>
      <c r="Q11" s="4">
        <v>6</v>
      </c>
      <c r="R11" s="4">
        <v>6</v>
      </c>
      <c r="S11" s="4">
        <v>4</v>
      </c>
      <c r="T11" s="4">
        <v>6</v>
      </c>
      <c r="U11" s="4">
        <v>8</v>
      </c>
    </row>
    <row r="12" spans="1:21" x14ac:dyDescent="0.3">
      <c r="A12" s="2">
        <v>84034016</v>
      </c>
      <c r="B12" s="15" t="s">
        <v>38</v>
      </c>
      <c r="C12" s="10"/>
      <c r="D12" s="4">
        <v>60</v>
      </c>
      <c r="E12" s="4">
        <v>0</v>
      </c>
      <c r="F12" s="4">
        <v>0</v>
      </c>
      <c r="G12" s="4">
        <v>0</v>
      </c>
      <c r="H12" s="4">
        <v>48</v>
      </c>
      <c r="I12" s="4">
        <v>36</v>
      </c>
      <c r="J12" s="4">
        <v>36</v>
      </c>
      <c r="K12" s="4">
        <v>36</v>
      </c>
      <c r="L12" s="4">
        <v>42</v>
      </c>
      <c r="M12" s="4">
        <v>42</v>
      </c>
      <c r="N12" s="4">
        <v>36</v>
      </c>
      <c r="O12" s="4">
        <v>54</v>
      </c>
      <c r="P12" s="4">
        <v>24</v>
      </c>
      <c r="Q12" s="4">
        <v>6</v>
      </c>
      <c r="R12" s="4">
        <v>6</v>
      </c>
      <c r="S12" s="4">
        <v>4</v>
      </c>
      <c r="T12" s="4">
        <v>6</v>
      </c>
      <c r="U12" s="4">
        <v>8</v>
      </c>
    </row>
    <row r="13" spans="1:21" x14ac:dyDescent="0.3">
      <c r="A13" s="2">
        <v>84030639</v>
      </c>
      <c r="B13" s="15" t="s">
        <v>39</v>
      </c>
      <c r="C13" s="10"/>
      <c r="D13" s="4">
        <v>16209</v>
      </c>
      <c r="E13" s="4">
        <v>2167</v>
      </c>
      <c r="F13" s="4">
        <v>7370</v>
      </c>
      <c r="G13" s="4">
        <v>1449</v>
      </c>
      <c r="H13" s="4">
        <v>4532</v>
      </c>
      <c r="I13" s="4">
        <v>14757</v>
      </c>
      <c r="J13" s="4">
        <v>7758</v>
      </c>
      <c r="K13" s="4">
        <v>16652</v>
      </c>
      <c r="L13" s="4">
        <v>12420</v>
      </c>
      <c r="M13" s="4">
        <v>6541</v>
      </c>
      <c r="N13" s="4">
        <v>15565</v>
      </c>
      <c r="O13" s="4">
        <v>7028</v>
      </c>
      <c r="P13" s="4">
        <v>8162</v>
      </c>
      <c r="Q13" s="4">
        <v>18</v>
      </c>
      <c r="R13" s="4">
        <v>18</v>
      </c>
      <c r="S13" s="4">
        <v>12</v>
      </c>
      <c r="T13" s="4">
        <v>18</v>
      </c>
      <c r="U13" s="4">
        <v>24</v>
      </c>
    </row>
    <row r="14" spans="1:21" x14ac:dyDescent="0.3">
      <c r="A14" s="2">
        <v>84030577</v>
      </c>
      <c r="B14" s="15" t="s">
        <v>40</v>
      </c>
      <c r="C14" s="10"/>
      <c r="D14" s="4">
        <v>5479</v>
      </c>
      <c r="E14" s="4">
        <v>2147</v>
      </c>
      <c r="F14" s="4">
        <v>8186</v>
      </c>
      <c r="G14" s="4">
        <v>0</v>
      </c>
      <c r="H14" s="4">
        <v>1728</v>
      </c>
      <c r="I14" s="4">
        <v>15456</v>
      </c>
      <c r="J14" s="4">
        <v>11447</v>
      </c>
      <c r="K14" s="4">
        <v>9127</v>
      </c>
      <c r="L14" s="4">
        <v>2200</v>
      </c>
      <c r="M14" s="4">
        <v>12748</v>
      </c>
      <c r="N14" s="4">
        <v>3188</v>
      </c>
      <c r="O14" s="4">
        <v>17892</v>
      </c>
      <c r="P14" s="4">
        <v>7385</v>
      </c>
      <c r="Q14" s="4">
        <v>4016</v>
      </c>
      <c r="R14" s="4">
        <v>5125</v>
      </c>
      <c r="S14" s="4">
        <v>5176</v>
      </c>
      <c r="T14" s="4">
        <v>15933</v>
      </c>
      <c r="U14" s="4">
        <v>13053</v>
      </c>
    </row>
    <row r="15" spans="1:21" x14ac:dyDescent="0.3">
      <c r="A15" s="2">
        <v>84018658</v>
      </c>
      <c r="B15" s="15" t="s">
        <v>41</v>
      </c>
      <c r="C15" s="10"/>
      <c r="D15" s="4">
        <v>31</v>
      </c>
      <c r="E15" s="4">
        <v>31</v>
      </c>
      <c r="F15" s="4">
        <v>0</v>
      </c>
      <c r="G15" s="4">
        <v>0</v>
      </c>
      <c r="H15" s="4">
        <v>31</v>
      </c>
      <c r="I15" s="4">
        <v>78</v>
      </c>
      <c r="J15" s="4">
        <v>47</v>
      </c>
      <c r="K15" s="4">
        <v>47</v>
      </c>
      <c r="L15" s="4">
        <v>31</v>
      </c>
      <c r="M15" s="4">
        <v>62</v>
      </c>
      <c r="N15" s="4">
        <v>62</v>
      </c>
      <c r="O15" s="4">
        <v>47</v>
      </c>
      <c r="P15" s="4">
        <v>0</v>
      </c>
      <c r="Q15" s="4">
        <v>31</v>
      </c>
      <c r="R15" s="4">
        <v>16</v>
      </c>
      <c r="S15" s="4">
        <v>62</v>
      </c>
      <c r="T15" s="4">
        <v>94</v>
      </c>
      <c r="U15" s="4">
        <v>16</v>
      </c>
    </row>
    <row r="16" spans="1:21" x14ac:dyDescent="0.3">
      <c r="A16" s="2">
        <v>84030599</v>
      </c>
      <c r="B16" s="15" t="s">
        <v>42</v>
      </c>
      <c r="C16" s="10"/>
      <c r="D16" s="4">
        <v>478</v>
      </c>
      <c r="E16" s="4">
        <v>0</v>
      </c>
      <c r="F16" s="4">
        <v>0</v>
      </c>
      <c r="G16" s="4">
        <v>516</v>
      </c>
      <c r="H16" s="4">
        <v>1040</v>
      </c>
      <c r="I16" s="4">
        <v>824</v>
      </c>
      <c r="J16" s="4">
        <v>525</v>
      </c>
      <c r="K16" s="4">
        <v>478</v>
      </c>
      <c r="L16" s="4">
        <v>146</v>
      </c>
      <c r="M16" s="4">
        <v>508</v>
      </c>
      <c r="N16" s="4">
        <v>2108</v>
      </c>
      <c r="O16" s="4">
        <v>1128</v>
      </c>
      <c r="P16" s="4">
        <v>38</v>
      </c>
      <c r="Q16" s="4"/>
      <c r="R16" s="4">
        <v>1038</v>
      </c>
      <c r="S16" s="9">
        <v>0</v>
      </c>
      <c r="T16" s="4">
        <v>1035</v>
      </c>
      <c r="U16" s="4">
        <v>161</v>
      </c>
    </row>
    <row r="17" spans="1:21" x14ac:dyDescent="0.3">
      <c r="A17" s="2">
        <v>84018647</v>
      </c>
      <c r="B17" s="15" t="s">
        <v>43</v>
      </c>
      <c r="C17" s="10"/>
      <c r="D17" s="4">
        <v>17</v>
      </c>
      <c r="E17" s="4">
        <v>17</v>
      </c>
      <c r="F17" s="4">
        <v>0</v>
      </c>
      <c r="G17" s="4">
        <v>0</v>
      </c>
      <c r="H17" s="4">
        <v>17</v>
      </c>
      <c r="I17" s="4">
        <v>44</v>
      </c>
      <c r="J17" s="4">
        <v>26</v>
      </c>
      <c r="K17" s="4">
        <v>26</v>
      </c>
      <c r="L17" s="4">
        <v>17</v>
      </c>
      <c r="M17" s="4">
        <v>35</v>
      </c>
      <c r="N17" s="4">
        <v>35</v>
      </c>
      <c r="O17" s="4">
        <v>26</v>
      </c>
      <c r="P17" s="9">
        <v>0</v>
      </c>
      <c r="Q17" s="4">
        <v>17</v>
      </c>
      <c r="R17" s="4">
        <v>9</v>
      </c>
      <c r="S17" s="4">
        <v>35</v>
      </c>
      <c r="T17" s="4">
        <v>52</v>
      </c>
      <c r="U17" s="4">
        <v>9</v>
      </c>
    </row>
    <row r="18" spans="1:21" x14ac:dyDescent="0.3">
      <c r="A18" s="2">
        <v>84030638</v>
      </c>
      <c r="B18" s="15" t="s">
        <v>44</v>
      </c>
      <c r="C18" s="10"/>
      <c r="D18" s="4">
        <v>14353</v>
      </c>
      <c r="E18" s="4">
        <v>6451</v>
      </c>
      <c r="F18" s="4">
        <v>5881</v>
      </c>
      <c r="G18" s="4">
        <v>8229</v>
      </c>
      <c r="H18" s="4">
        <v>8334</v>
      </c>
      <c r="I18" s="4">
        <v>34303</v>
      </c>
      <c r="J18" s="4">
        <v>19911</v>
      </c>
      <c r="K18" s="4">
        <v>15214</v>
      </c>
      <c r="L18" s="4">
        <v>7806</v>
      </c>
      <c r="M18" s="4">
        <v>18322</v>
      </c>
      <c r="N18" s="4">
        <v>13034</v>
      </c>
      <c r="O18" s="4">
        <v>30552</v>
      </c>
      <c r="P18" s="4">
        <v>7119</v>
      </c>
      <c r="Q18" s="4">
        <v>10718</v>
      </c>
      <c r="R18" s="4">
        <v>22807</v>
      </c>
      <c r="S18" s="4">
        <v>13130</v>
      </c>
      <c r="T18" s="4">
        <v>45812</v>
      </c>
      <c r="U18" s="4">
        <v>23775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540F0-AC7D-41DE-BCC3-DAF3E04AFDE5}">
  <dimension ref="A1:U18"/>
  <sheetViews>
    <sheetView workbookViewId="0">
      <selection activeCell="F13" sqref="F13"/>
    </sheetView>
  </sheetViews>
  <sheetFormatPr defaultRowHeight="14.4" x14ac:dyDescent="0.3"/>
  <cols>
    <col min="3" max="3" width="11.6640625" bestFit="1" customWidth="1"/>
    <col min="10" max="10" width="8.88671875" style="18"/>
  </cols>
  <sheetData>
    <row r="1" spans="1:21" x14ac:dyDescent="0.3">
      <c r="A1" s="1" t="s">
        <v>0</v>
      </c>
      <c r="B1" s="1" t="s">
        <v>27</v>
      </c>
      <c r="C1" s="3" t="s">
        <v>19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16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</row>
    <row r="2" spans="1:21" x14ac:dyDescent="0.3">
      <c r="A2" s="2">
        <v>84025612</v>
      </c>
      <c r="B2" s="15" t="s">
        <v>28</v>
      </c>
      <c r="C2" s="10"/>
      <c r="D2" s="4"/>
      <c r="E2" s="4"/>
      <c r="F2" s="4"/>
      <c r="G2" s="4">
        <v>38</v>
      </c>
      <c r="H2" s="4">
        <v>41</v>
      </c>
      <c r="I2" s="4"/>
      <c r="J2" s="17">
        <v>12</v>
      </c>
      <c r="K2" s="4">
        <v>46</v>
      </c>
      <c r="L2" s="4"/>
      <c r="M2" s="4"/>
      <c r="N2" s="4">
        <v>56</v>
      </c>
      <c r="O2" s="4">
        <v>42</v>
      </c>
      <c r="P2" s="4">
        <v>23</v>
      </c>
      <c r="Q2" s="4"/>
      <c r="R2" s="4">
        <v>19</v>
      </c>
      <c r="S2" s="4"/>
      <c r="T2" s="4"/>
      <c r="U2" s="4"/>
    </row>
    <row r="3" spans="1:21" x14ac:dyDescent="0.3">
      <c r="A3" s="2">
        <v>84025606</v>
      </c>
      <c r="B3" s="15" t="s">
        <v>29</v>
      </c>
      <c r="C3" s="10"/>
      <c r="D3" s="4">
        <v>24</v>
      </c>
      <c r="E3" s="4"/>
      <c r="F3" s="4"/>
      <c r="G3" s="4">
        <v>32</v>
      </c>
      <c r="H3" s="4">
        <v>58</v>
      </c>
      <c r="I3" s="4">
        <v>44</v>
      </c>
      <c r="J3" s="17">
        <v>58</v>
      </c>
      <c r="K3" s="4">
        <v>48</v>
      </c>
      <c r="L3" s="4">
        <v>52</v>
      </c>
      <c r="M3" s="4">
        <v>32</v>
      </c>
      <c r="N3" s="4">
        <v>19</v>
      </c>
      <c r="O3" s="4">
        <v>28</v>
      </c>
      <c r="P3" s="4">
        <v>31</v>
      </c>
      <c r="Q3" s="4"/>
      <c r="R3" s="4"/>
      <c r="S3" s="4">
        <v>22</v>
      </c>
      <c r="T3" s="4"/>
      <c r="U3" s="4"/>
    </row>
    <row r="4" spans="1:21" x14ac:dyDescent="0.3">
      <c r="A4" s="2">
        <v>84025607</v>
      </c>
      <c r="B4" s="15" t="s">
        <v>30</v>
      </c>
      <c r="C4" s="10"/>
      <c r="D4" s="4"/>
      <c r="E4" s="4"/>
      <c r="F4" s="4">
        <v>42</v>
      </c>
      <c r="G4" s="4"/>
      <c r="H4" s="4">
        <v>26</v>
      </c>
      <c r="I4" s="4"/>
      <c r="J4" s="17">
        <v>22</v>
      </c>
      <c r="K4" s="4"/>
      <c r="L4" s="4">
        <v>34</v>
      </c>
      <c r="M4" s="4"/>
      <c r="N4" s="4">
        <v>32</v>
      </c>
      <c r="O4" s="4">
        <v>41</v>
      </c>
      <c r="P4" s="4"/>
      <c r="Q4" s="4"/>
      <c r="R4" s="4">
        <v>16</v>
      </c>
      <c r="S4" s="4"/>
      <c r="T4" s="4"/>
      <c r="U4" s="4"/>
    </row>
    <row r="5" spans="1:21" x14ac:dyDescent="0.3">
      <c r="A5" s="2">
        <v>84025608</v>
      </c>
      <c r="B5" s="15" t="s">
        <v>31</v>
      </c>
      <c r="C5" s="10"/>
      <c r="D5" s="4"/>
      <c r="E5" s="4"/>
      <c r="F5" s="4">
        <v>24</v>
      </c>
      <c r="G5" s="4"/>
      <c r="H5" s="4">
        <v>42</v>
      </c>
      <c r="I5" s="4"/>
      <c r="J5" s="17">
        <v>16</v>
      </c>
      <c r="K5" s="4">
        <v>21</v>
      </c>
      <c r="L5" s="4">
        <v>32</v>
      </c>
      <c r="M5" s="4"/>
      <c r="N5" s="4">
        <v>14</v>
      </c>
      <c r="O5" s="4"/>
      <c r="P5" s="4">
        <v>12</v>
      </c>
      <c r="Q5" s="4"/>
      <c r="R5" s="4"/>
      <c r="S5" s="4"/>
      <c r="T5" s="4"/>
      <c r="U5" s="4"/>
    </row>
    <row r="6" spans="1:21" x14ac:dyDescent="0.3">
      <c r="A6" s="2">
        <v>84025609</v>
      </c>
      <c r="B6" s="15" t="s">
        <v>32</v>
      </c>
      <c r="C6" s="10"/>
      <c r="D6" s="4"/>
      <c r="E6" s="4"/>
      <c r="F6" s="4">
        <v>21</v>
      </c>
      <c r="G6" s="4">
        <v>37</v>
      </c>
      <c r="H6" s="4">
        <v>21</v>
      </c>
      <c r="I6" s="4"/>
      <c r="J6" s="17">
        <v>14</v>
      </c>
      <c r="K6" s="4"/>
      <c r="L6" s="4"/>
      <c r="M6" s="4">
        <v>22</v>
      </c>
      <c r="N6" s="4"/>
      <c r="O6" s="4">
        <v>24</v>
      </c>
      <c r="P6" s="4"/>
      <c r="Q6" s="4"/>
      <c r="R6" s="4">
        <v>8</v>
      </c>
      <c r="S6" s="4"/>
      <c r="T6" s="4">
        <v>17</v>
      </c>
      <c r="U6" s="4"/>
    </row>
    <row r="7" spans="1:21" x14ac:dyDescent="0.3">
      <c r="A7" s="2">
        <v>84025610</v>
      </c>
      <c r="B7" s="15" t="s">
        <v>33</v>
      </c>
      <c r="C7" s="10"/>
      <c r="D7" s="4">
        <v>24</v>
      </c>
      <c r="E7" s="4"/>
      <c r="F7" s="4"/>
      <c r="G7" s="4">
        <v>24</v>
      </c>
      <c r="H7" s="4">
        <v>32</v>
      </c>
      <c r="I7" s="4">
        <v>42</v>
      </c>
      <c r="J7" s="17">
        <v>58</v>
      </c>
      <c r="K7" s="4">
        <v>27</v>
      </c>
      <c r="L7" s="4"/>
      <c r="M7" s="4"/>
      <c r="N7" s="4">
        <v>42</v>
      </c>
      <c r="O7" s="4">
        <v>46</v>
      </c>
      <c r="P7" s="4"/>
      <c r="Q7" s="4"/>
      <c r="R7" s="4">
        <v>24</v>
      </c>
      <c r="S7" s="4"/>
      <c r="T7" s="4">
        <v>20</v>
      </c>
      <c r="U7" s="4"/>
    </row>
    <row r="8" spans="1:21" x14ac:dyDescent="0.3">
      <c r="A8" s="2">
        <v>84025611</v>
      </c>
      <c r="B8" s="15" t="s">
        <v>34</v>
      </c>
      <c r="C8" s="10"/>
      <c r="D8" s="4"/>
      <c r="E8" s="4"/>
      <c r="F8" s="4">
        <v>24</v>
      </c>
      <c r="G8" s="4"/>
      <c r="H8" s="4">
        <v>17</v>
      </c>
      <c r="I8" s="4"/>
      <c r="J8" s="17">
        <v>21</v>
      </c>
      <c r="K8" s="4">
        <v>12</v>
      </c>
      <c r="L8" s="4"/>
      <c r="M8" s="4"/>
      <c r="N8" s="4"/>
      <c r="O8" s="4">
        <v>17</v>
      </c>
      <c r="P8" s="4"/>
      <c r="Q8" s="4">
        <v>23</v>
      </c>
      <c r="R8" s="4"/>
      <c r="S8" s="4"/>
      <c r="T8" s="4"/>
      <c r="U8" s="4"/>
    </row>
    <row r="9" spans="1:21" x14ac:dyDescent="0.3">
      <c r="A9" s="2">
        <v>84017437</v>
      </c>
      <c r="B9" s="15" t="s">
        <v>35</v>
      </c>
      <c r="C9" s="10"/>
      <c r="D9" s="4">
        <v>22</v>
      </c>
      <c r="F9" s="4">
        <v>32</v>
      </c>
      <c r="G9" s="4">
        <v>38</v>
      </c>
      <c r="H9" s="4">
        <v>56</v>
      </c>
      <c r="I9" s="4">
        <v>44</v>
      </c>
      <c r="J9" s="17">
        <v>28</v>
      </c>
      <c r="K9" s="4">
        <v>42</v>
      </c>
      <c r="L9" s="4">
        <v>46</v>
      </c>
      <c r="M9" s="4">
        <v>38</v>
      </c>
      <c r="N9" s="4">
        <v>32</v>
      </c>
      <c r="O9" s="4">
        <v>56</v>
      </c>
      <c r="P9" s="4">
        <v>22</v>
      </c>
      <c r="Q9" s="4">
        <v>31</v>
      </c>
      <c r="R9" s="4">
        <v>32</v>
      </c>
      <c r="S9" s="4"/>
      <c r="T9" s="4"/>
      <c r="U9" s="4"/>
    </row>
    <row r="10" spans="1:21" x14ac:dyDescent="0.3">
      <c r="A10" s="2">
        <v>84025614</v>
      </c>
      <c r="B10" s="15" t="s">
        <v>36</v>
      </c>
      <c r="C10" s="10"/>
      <c r="D10" s="4">
        <v>41</v>
      </c>
      <c r="E10" s="4"/>
      <c r="F10" s="4">
        <v>26</v>
      </c>
      <c r="G10" s="4"/>
      <c r="H10" s="4"/>
      <c r="I10" s="4">
        <v>22</v>
      </c>
      <c r="J10" s="17"/>
      <c r="K10" s="4">
        <v>31</v>
      </c>
      <c r="L10" s="4"/>
      <c r="M10" s="4">
        <v>18</v>
      </c>
      <c r="N10" s="4"/>
      <c r="O10" s="4">
        <v>33</v>
      </c>
      <c r="P10" s="4">
        <v>42</v>
      </c>
      <c r="Q10" s="4"/>
      <c r="R10" s="4">
        <v>16</v>
      </c>
      <c r="S10" s="4"/>
      <c r="T10" s="4">
        <v>21</v>
      </c>
      <c r="U10" s="4"/>
    </row>
    <row r="11" spans="1:21" x14ac:dyDescent="0.3">
      <c r="A11" s="2">
        <v>84025615</v>
      </c>
      <c r="B11" s="15" t="s">
        <v>37</v>
      </c>
      <c r="C11" s="10"/>
      <c r="D11" s="4">
        <v>21</v>
      </c>
      <c r="E11" s="4"/>
      <c r="F11" s="4">
        <v>34</v>
      </c>
      <c r="G11" s="4"/>
      <c r="H11" s="4">
        <v>23</v>
      </c>
      <c r="I11" s="4">
        <v>16</v>
      </c>
      <c r="J11" s="17"/>
      <c r="K11" s="4">
        <v>18</v>
      </c>
      <c r="L11" s="4"/>
      <c r="M11" s="4">
        <v>8</v>
      </c>
      <c r="N11" s="4"/>
      <c r="O11" s="4">
        <v>11</v>
      </c>
      <c r="P11" s="4"/>
      <c r="Q11" s="4">
        <v>18</v>
      </c>
      <c r="R11" s="4"/>
      <c r="S11" s="4">
        <v>22</v>
      </c>
      <c r="T11" s="4"/>
      <c r="U11" s="4"/>
    </row>
    <row r="12" spans="1:21" x14ac:dyDescent="0.3">
      <c r="A12" s="2">
        <v>84034016</v>
      </c>
      <c r="B12" s="15" t="s">
        <v>38</v>
      </c>
      <c r="C12" s="10"/>
      <c r="D12" s="4">
        <v>42</v>
      </c>
      <c r="E12" s="4"/>
      <c r="F12" s="4"/>
      <c r="G12" s="4">
        <v>38</v>
      </c>
      <c r="H12" s="4">
        <v>56</v>
      </c>
      <c r="I12" s="4">
        <v>62</v>
      </c>
      <c r="J12" s="17"/>
      <c r="K12" s="4">
        <v>48</v>
      </c>
      <c r="L12" s="4">
        <v>28</v>
      </c>
      <c r="M12" s="4">
        <v>17</v>
      </c>
      <c r="N12" s="4">
        <v>49</v>
      </c>
      <c r="O12" s="4">
        <v>37</v>
      </c>
      <c r="P12" s="4"/>
      <c r="Q12" s="4">
        <v>36</v>
      </c>
      <c r="R12" s="4"/>
      <c r="S12" s="4">
        <v>54</v>
      </c>
      <c r="T12" s="4"/>
      <c r="U12" s="4"/>
    </row>
    <row r="13" spans="1:21" x14ac:dyDescent="0.3">
      <c r="A13" s="2">
        <v>84030639</v>
      </c>
      <c r="B13" s="15" t="s">
        <v>39</v>
      </c>
      <c r="C13" s="10"/>
      <c r="D13" s="4"/>
      <c r="E13" s="4"/>
      <c r="F13" s="12">
        <v>21348</v>
      </c>
      <c r="G13" s="12">
        <v>82040</v>
      </c>
      <c r="H13" s="4">
        <v>80384</v>
      </c>
      <c r="I13" s="4">
        <v>22608</v>
      </c>
      <c r="J13" s="17"/>
      <c r="K13" s="12">
        <v>18300</v>
      </c>
      <c r="L13" s="12">
        <v>24350</v>
      </c>
      <c r="M13" s="4"/>
      <c r="N13" s="4">
        <v>9620</v>
      </c>
      <c r="O13" s="12">
        <v>37824</v>
      </c>
      <c r="P13" s="4">
        <v>9700</v>
      </c>
      <c r="Q13" s="4"/>
      <c r="R13" s="4">
        <v>15989</v>
      </c>
      <c r="S13" s="4">
        <v>13500</v>
      </c>
      <c r="T13" s="12">
        <v>22870</v>
      </c>
      <c r="U13" s="4">
        <v>8904</v>
      </c>
    </row>
    <row r="14" spans="1:21" x14ac:dyDescent="0.3">
      <c r="A14" s="2">
        <v>84030577</v>
      </c>
      <c r="B14" s="15" t="s">
        <v>40</v>
      </c>
      <c r="C14" s="10"/>
      <c r="D14" s="4"/>
      <c r="E14" s="4"/>
      <c r="F14" s="4"/>
      <c r="G14" s="4"/>
      <c r="H14" s="4">
        <v>11304</v>
      </c>
      <c r="I14" s="4">
        <v>52752</v>
      </c>
      <c r="J14" s="17">
        <v>11304</v>
      </c>
      <c r="K14" s="4"/>
      <c r="L14" s="4"/>
      <c r="M14" s="4"/>
      <c r="N14" s="4">
        <v>12364</v>
      </c>
      <c r="O14" s="4"/>
      <c r="P14" s="4"/>
      <c r="Q14" s="4">
        <v>6028</v>
      </c>
      <c r="R14" s="4">
        <v>13011</v>
      </c>
      <c r="S14" s="4">
        <v>13666</v>
      </c>
      <c r="T14" s="4"/>
      <c r="U14" s="4"/>
    </row>
    <row r="15" spans="1:21" x14ac:dyDescent="0.3">
      <c r="A15" s="2">
        <v>84018658</v>
      </c>
      <c r="B15" s="15" t="s">
        <v>41</v>
      </c>
      <c r="C15" s="10"/>
      <c r="D15" s="4"/>
      <c r="E15" s="4"/>
      <c r="F15" s="4"/>
      <c r="G15" s="4"/>
      <c r="H15" s="4"/>
      <c r="I15" s="4"/>
      <c r="J15" s="17">
        <v>391</v>
      </c>
      <c r="K15" s="4"/>
      <c r="L15" s="4"/>
      <c r="M15" s="4"/>
      <c r="N15" s="4">
        <v>148</v>
      </c>
      <c r="O15" s="4"/>
      <c r="P15" s="4"/>
      <c r="Q15" s="4"/>
      <c r="R15" s="4"/>
      <c r="S15" s="4"/>
      <c r="T15" s="4"/>
      <c r="U15" s="4"/>
    </row>
    <row r="16" spans="1:21" x14ac:dyDescent="0.3">
      <c r="A16" s="2">
        <v>84030599</v>
      </c>
      <c r="B16" s="15" t="s">
        <v>42</v>
      </c>
      <c r="C16" s="10"/>
      <c r="D16" s="4">
        <v>14340</v>
      </c>
      <c r="E16" s="4"/>
      <c r="F16" s="4"/>
      <c r="G16" s="4"/>
      <c r="H16" s="4"/>
      <c r="I16" s="4"/>
      <c r="J16" s="17"/>
      <c r="K16" s="4">
        <v>12070</v>
      </c>
      <c r="L16" s="4"/>
      <c r="M16" s="4"/>
      <c r="N16" s="4"/>
      <c r="O16" s="4">
        <v>14400</v>
      </c>
      <c r="P16" s="4"/>
      <c r="Q16" s="4">
        <v>15</v>
      </c>
      <c r="R16" s="4"/>
      <c r="S16" s="4">
        <v>42018</v>
      </c>
      <c r="T16" s="4"/>
      <c r="U16" s="4"/>
    </row>
    <row r="17" spans="1:21" x14ac:dyDescent="0.3">
      <c r="A17" s="2">
        <v>84018647</v>
      </c>
      <c r="B17" s="15" t="s">
        <v>43</v>
      </c>
      <c r="C17" s="10"/>
      <c r="D17" s="4"/>
      <c r="E17" s="4"/>
      <c r="F17" s="4"/>
      <c r="G17" s="4"/>
      <c r="H17" s="4"/>
      <c r="I17" s="4"/>
      <c r="J17" s="17">
        <v>196</v>
      </c>
      <c r="K17" s="4"/>
      <c r="L17" s="4"/>
      <c r="M17" s="4"/>
      <c r="N17" s="4"/>
      <c r="O17" s="4"/>
      <c r="P17" s="4"/>
      <c r="Q17" s="4"/>
      <c r="R17" s="4"/>
      <c r="S17" s="4"/>
      <c r="T17" s="4">
        <v>196</v>
      </c>
      <c r="U17" s="4"/>
    </row>
    <row r="18" spans="1:21" x14ac:dyDescent="0.3">
      <c r="A18" s="2">
        <v>84030638</v>
      </c>
      <c r="B18" s="15" t="s">
        <v>44</v>
      </c>
      <c r="C18" s="10"/>
      <c r="D18" s="4">
        <v>29680</v>
      </c>
      <c r="E18" s="4"/>
      <c r="F18" s="4"/>
      <c r="G18" s="4"/>
      <c r="H18" s="4">
        <v>17712</v>
      </c>
      <c r="I18" s="4">
        <v>60438</v>
      </c>
      <c r="J18" s="17">
        <v>26376</v>
      </c>
      <c r="K18" s="4"/>
      <c r="L18" s="4"/>
      <c r="M18" s="4"/>
      <c r="N18" s="4">
        <v>7536</v>
      </c>
      <c r="O18" s="4">
        <v>39800</v>
      </c>
      <c r="P18" s="4">
        <v>3768</v>
      </c>
      <c r="Q18" s="4">
        <v>7536</v>
      </c>
      <c r="R18" s="4">
        <v>23540</v>
      </c>
      <c r="S18" s="4">
        <v>10020</v>
      </c>
      <c r="T18" s="4"/>
      <c r="U18" s="4">
        <v>8460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893A1-DAB3-4687-989A-6FCD78387E1A}">
  <dimension ref="A1:G43"/>
  <sheetViews>
    <sheetView workbookViewId="0">
      <selection activeCell="H21" sqref="H21"/>
    </sheetView>
  </sheetViews>
  <sheetFormatPr defaultRowHeight="14.4" x14ac:dyDescent="0.3"/>
  <cols>
    <col min="3" max="3" width="12.44140625" bestFit="1" customWidth="1"/>
    <col min="4" max="5" width="15.44140625" customWidth="1"/>
    <col min="6" max="6" width="24" bestFit="1" customWidth="1"/>
  </cols>
  <sheetData>
    <row r="1" spans="1:6" x14ac:dyDescent="0.3">
      <c r="A1" s="1" t="s">
        <v>0</v>
      </c>
      <c r="B1" s="20" t="s">
        <v>27</v>
      </c>
      <c r="C1" s="21" t="s">
        <v>21</v>
      </c>
      <c r="D1" s="21" t="s">
        <v>22</v>
      </c>
      <c r="E1" s="21" t="s">
        <v>23</v>
      </c>
      <c r="F1" s="21" t="s">
        <v>24</v>
      </c>
    </row>
    <row r="2" spans="1:6" x14ac:dyDescent="0.3">
      <c r="A2" s="2">
        <v>84025612</v>
      </c>
      <c r="B2" s="22" t="s">
        <v>28</v>
      </c>
      <c r="C2" s="23">
        <v>8</v>
      </c>
      <c r="D2" s="4">
        <f>AVERAGE('ON-HAND'!D2:V2)</f>
        <v>43.10526315789474</v>
      </c>
      <c r="E2" s="24">
        <v>7.57</v>
      </c>
      <c r="F2" s="24">
        <f>D2*E2</f>
        <v>326.30684210526317</v>
      </c>
    </row>
    <row r="3" spans="1:6" x14ac:dyDescent="0.3">
      <c r="A3" s="2">
        <v>84025606</v>
      </c>
      <c r="B3" s="22" t="s">
        <v>29</v>
      </c>
      <c r="C3" s="23">
        <v>12</v>
      </c>
      <c r="D3" s="4">
        <f>AVERAGE('ON-HAND'!D3:V3)</f>
        <v>53.263157894736842</v>
      </c>
      <c r="E3" s="24">
        <v>17.8</v>
      </c>
      <c r="F3" s="24">
        <f t="shared" ref="F3:F18" si="0">D3*E3</f>
        <v>948.08421052631581</v>
      </c>
    </row>
    <row r="4" spans="1:6" x14ac:dyDescent="0.3">
      <c r="A4" s="2">
        <v>84025607</v>
      </c>
      <c r="B4" s="22" t="s">
        <v>30</v>
      </c>
      <c r="C4" s="23">
        <v>7</v>
      </c>
      <c r="D4" s="4">
        <f>AVERAGE('ON-HAND'!D4:V4)</f>
        <v>61</v>
      </c>
      <c r="E4" s="24">
        <v>19.55</v>
      </c>
      <c r="F4" s="24">
        <f t="shared" si="0"/>
        <v>1192.55</v>
      </c>
    </row>
    <row r="5" spans="1:6" x14ac:dyDescent="0.3">
      <c r="A5" s="2">
        <v>84025608</v>
      </c>
      <c r="B5" s="22" t="s">
        <v>31</v>
      </c>
      <c r="C5" s="23">
        <v>7</v>
      </c>
      <c r="D5" s="4">
        <f>AVERAGE('ON-HAND'!D5:V5)</f>
        <v>51.736842105263158</v>
      </c>
      <c r="E5" s="24">
        <v>25.9</v>
      </c>
      <c r="F5" s="24">
        <f t="shared" si="0"/>
        <v>1339.9842105263158</v>
      </c>
    </row>
    <row r="6" spans="1:6" x14ac:dyDescent="0.3">
      <c r="A6" s="2">
        <v>84025609</v>
      </c>
      <c r="B6" s="22" t="s">
        <v>32</v>
      </c>
      <c r="C6" s="23">
        <v>8</v>
      </c>
      <c r="D6" s="4">
        <f>AVERAGE('ON-HAND'!D6:V6)</f>
        <v>45.736842105263158</v>
      </c>
      <c r="E6" s="24">
        <v>14.62</v>
      </c>
      <c r="F6" s="24">
        <f t="shared" si="0"/>
        <v>668.67263157894729</v>
      </c>
    </row>
    <row r="7" spans="1:6" x14ac:dyDescent="0.3">
      <c r="A7" s="2">
        <v>84025610</v>
      </c>
      <c r="B7" s="22" t="s">
        <v>33</v>
      </c>
      <c r="C7" s="23">
        <v>10</v>
      </c>
      <c r="D7" s="4">
        <f>AVERAGE('ON-HAND'!D7:V7)</f>
        <v>80.15789473684211</v>
      </c>
      <c r="E7" s="24">
        <v>63.81</v>
      </c>
      <c r="F7" s="24">
        <f t="shared" si="0"/>
        <v>5114.8752631578955</v>
      </c>
    </row>
    <row r="8" spans="1:6" x14ac:dyDescent="0.3">
      <c r="A8" s="2">
        <v>84025611</v>
      </c>
      <c r="B8" s="22" t="s">
        <v>34</v>
      </c>
      <c r="C8" s="23">
        <v>6</v>
      </c>
      <c r="D8" s="4">
        <f>AVERAGE('ON-HAND'!D8:V8)</f>
        <v>34.368421052631582</v>
      </c>
      <c r="E8" s="24">
        <v>17.97</v>
      </c>
      <c r="F8" s="24">
        <f t="shared" si="0"/>
        <v>617.60052631578947</v>
      </c>
    </row>
    <row r="9" spans="1:6" x14ac:dyDescent="0.3">
      <c r="A9" s="2">
        <v>84017437</v>
      </c>
      <c r="B9" s="22" t="s">
        <v>35</v>
      </c>
      <c r="C9" s="23">
        <v>14</v>
      </c>
      <c r="D9" s="4">
        <f>AVERAGE('ON-HAND'!D9:V9)</f>
        <v>58</v>
      </c>
      <c r="E9" s="24">
        <v>6.21</v>
      </c>
      <c r="F9" s="24">
        <f t="shared" si="0"/>
        <v>360.18</v>
      </c>
    </row>
    <row r="10" spans="1:6" x14ac:dyDescent="0.3">
      <c r="A10" s="2">
        <v>84025614</v>
      </c>
      <c r="B10" s="22" t="s">
        <v>36</v>
      </c>
      <c r="C10" s="23">
        <v>9</v>
      </c>
      <c r="D10" s="4">
        <f>AVERAGE('ON-HAND'!D10:V10)</f>
        <v>49.473684210526315</v>
      </c>
      <c r="E10" s="24">
        <v>9.4</v>
      </c>
      <c r="F10" s="24">
        <f t="shared" si="0"/>
        <v>465.0526315789474</v>
      </c>
    </row>
    <row r="11" spans="1:6" x14ac:dyDescent="0.3">
      <c r="A11" s="2">
        <v>84025615</v>
      </c>
      <c r="B11" s="22" t="s">
        <v>37</v>
      </c>
      <c r="C11" s="23">
        <v>9</v>
      </c>
      <c r="D11" s="4">
        <f>AVERAGE('ON-HAND'!D11:V11)</f>
        <v>32.684210526315788</v>
      </c>
      <c r="E11" s="24">
        <v>6.21</v>
      </c>
      <c r="F11" s="24">
        <f t="shared" si="0"/>
        <v>202.96894736842103</v>
      </c>
    </row>
    <row r="12" spans="1:6" x14ac:dyDescent="0.3">
      <c r="A12" s="2">
        <v>84034016</v>
      </c>
      <c r="B12" s="22" t="s">
        <v>38</v>
      </c>
      <c r="C12" s="23">
        <v>11</v>
      </c>
      <c r="D12" s="4">
        <f>AVERAGE('ON-HAND'!D12:V12)</f>
        <v>54.736842105263158</v>
      </c>
      <c r="E12" s="24">
        <v>4.2</v>
      </c>
      <c r="F12" s="24">
        <f t="shared" si="0"/>
        <v>229.89473684210526</v>
      </c>
    </row>
    <row r="13" spans="1:6" x14ac:dyDescent="0.3">
      <c r="A13" s="2">
        <v>84030639</v>
      </c>
      <c r="B13" s="22" t="s">
        <v>39</v>
      </c>
      <c r="C13" s="23">
        <v>13</v>
      </c>
      <c r="D13" s="4">
        <f>AVERAGE('ON-HAND'!D13:V13)</f>
        <v>200304.5378421052</v>
      </c>
      <c r="E13" s="24">
        <v>1.4119999999999999</v>
      </c>
      <c r="F13" s="24">
        <f t="shared" si="0"/>
        <v>282830.00743305252</v>
      </c>
    </row>
    <row r="14" spans="1:6" x14ac:dyDescent="0.3">
      <c r="A14" s="2">
        <v>84030577</v>
      </c>
      <c r="B14" s="22" t="s">
        <v>40</v>
      </c>
      <c r="C14" s="23">
        <v>7</v>
      </c>
      <c r="D14" s="4">
        <f>AVERAGE('ON-HAND'!D14:V14)</f>
        <v>51788.429894736735</v>
      </c>
      <c r="E14" s="24">
        <v>1.4119999999999999</v>
      </c>
      <c r="F14" s="24">
        <f t="shared" si="0"/>
        <v>73125.263011368268</v>
      </c>
    </row>
    <row r="15" spans="1:6" x14ac:dyDescent="0.3">
      <c r="A15" s="2">
        <v>84018658</v>
      </c>
      <c r="B15" s="22" t="s">
        <v>41</v>
      </c>
      <c r="C15" s="23">
        <v>2</v>
      </c>
      <c r="D15" s="4">
        <f>AVERAGE('ON-HAND'!D15:V15)</f>
        <v>991.93973684210391</v>
      </c>
      <c r="E15" s="24">
        <v>26.75</v>
      </c>
      <c r="F15" s="24">
        <f t="shared" si="0"/>
        <v>26534.387960526281</v>
      </c>
    </row>
    <row r="16" spans="1:6" x14ac:dyDescent="0.3">
      <c r="A16" s="2">
        <v>84030599</v>
      </c>
      <c r="B16" s="22" t="s">
        <v>42</v>
      </c>
      <c r="C16" s="23">
        <v>5</v>
      </c>
      <c r="D16" s="4">
        <f>AVERAGE('ON-HAND'!D16:V16)</f>
        <v>29132.780947368421</v>
      </c>
      <c r="E16" s="24">
        <v>1.175</v>
      </c>
      <c r="F16" s="24">
        <f t="shared" si="0"/>
        <v>34231.017613157899</v>
      </c>
    </row>
    <row r="17" spans="1:7" x14ac:dyDescent="0.3">
      <c r="A17" s="2">
        <v>84018647</v>
      </c>
      <c r="B17" s="22" t="s">
        <v>43</v>
      </c>
      <c r="C17" s="23">
        <v>2</v>
      </c>
      <c r="D17" s="4">
        <f>AVERAGE('ON-HAND'!D17:V17)</f>
        <v>269.83578947368318</v>
      </c>
      <c r="E17" s="24">
        <v>19.489999999999998</v>
      </c>
      <c r="F17" s="24">
        <f t="shared" si="0"/>
        <v>5259.0995368420845</v>
      </c>
    </row>
    <row r="18" spans="1:7" x14ac:dyDescent="0.3">
      <c r="A18" s="2">
        <v>84030638</v>
      </c>
      <c r="B18" s="22" t="s">
        <v>44</v>
      </c>
      <c r="C18" s="23">
        <v>11</v>
      </c>
      <c r="D18" s="4">
        <f>AVERAGE('ON-HAND'!D18:V18)</f>
        <v>93402.229578947212</v>
      </c>
      <c r="E18" s="24">
        <v>1.379</v>
      </c>
      <c r="F18" s="24">
        <f t="shared" si="0"/>
        <v>128801.67458936821</v>
      </c>
    </row>
    <row r="20" spans="1:7" x14ac:dyDescent="0.3">
      <c r="E20" s="13" t="s">
        <v>25</v>
      </c>
      <c r="F20" s="14">
        <f>SUM(F2:F18)</f>
        <v>562247.6201443153</v>
      </c>
      <c r="G20" t="s">
        <v>26</v>
      </c>
    </row>
    <row r="23" spans="1:7" x14ac:dyDescent="0.3">
      <c r="A23" s="25"/>
      <c r="B23" s="25"/>
      <c r="C23" s="25"/>
      <c r="D23" s="25"/>
      <c r="E23" s="25"/>
      <c r="F23" s="25"/>
    </row>
    <row r="24" spans="1:7" x14ac:dyDescent="0.3">
      <c r="A24" s="25"/>
      <c r="B24" s="26"/>
      <c r="C24" s="27"/>
      <c r="D24" s="25"/>
      <c r="E24" s="25"/>
      <c r="F24" s="25"/>
    </row>
    <row r="25" spans="1:7" x14ac:dyDescent="0.3">
      <c r="A25" s="25"/>
      <c r="B25" s="26"/>
      <c r="C25" s="27"/>
      <c r="D25" s="27"/>
      <c r="E25" s="25"/>
      <c r="F25" s="25"/>
    </row>
    <row r="26" spans="1:7" x14ac:dyDescent="0.3">
      <c r="A26" s="25"/>
      <c r="B26" s="26"/>
      <c r="C26" s="27"/>
      <c r="D26" s="27"/>
      <c r="E26" s="25"/>
      <c r="F26" s="25"/>
    </row>
    <row r="27" spans="1:7" x14ac:dyDescent="0.3">
      <c r="A27" s="25"/>
      <c r="B27" s="26"/>
      <c r="C27" s="27"/>
      <c r="D27" s="27"/>
      <c r="E27" s="25"/>
      <c r="F27" s="25"/>
    </row>
    <row r="28" spans="1:7" x14ac:dyDescent="0.3">
      <c r="A28" s="25"/>
      <c r="B28" s="26"/>
      <c r="C28" s="27"/>
      <c r="D28" s="27"/>
      <c r="E28" s="25"/>
      <c r="F28" s="25"/>
    </row>
    <row r="29" spans="1:7" x14ac:dyDescent="0.3">
      <c r="A29" s="25"/>
      <c r="B29" s="26"/>
      <c r="C29" s="27"/>
      <c r="D29" s="27"/>
      <c r="E29" s="25"/>
      <c r="F29" s="25"/>
    </row>
    <row r="30" spans="1:7" x14ac:dyDescent="0.3">
      <c r="A30" s="25"/>
      <c r="B30" s="26"/>
      <c r="C30" s="27"/>
      <c r="D30" s="27"/>
      <c r="E30" s="25"/>
      <c r="F30" s="25"/>
    </row>
    <row r="31" spans="1:7" x14ac:dyDescent="0.3">
      <c r="A31" s="25"/>
      <c r="B31" s="26"/>
      <c r="C31" s="27"/>
      <c r="D31" s="27"/>
      <c r="E31" s="25"/>
      <c r="F31" s="25"/>
    </row>
    <row r="32" spans="1:7" x14ac:dyDescent="0.3">
      <c r="A32" s="25"/>
      <c r="B32" s="26"/>
      <c r="C32" s="27"/>
      <c r="D32" s="27"/>
      <c r="E32" s="25"/>
      <c r="F32" s="25"/>
    </row>
    <row r="33" spans="1:6" x14ac:dyDescent="0.3">
      <c r="A33" s="25"/>
      <c r="B33" s="26"/>
      <c r="C33" s="27"/>
      <c r="D33" s="27"/>
      <c r="E33" s="25"/>
      <c r="F33" s="25"/>
    </row>
    <row r="34" spans="1:6" x14ac:dyDescent="0.3">
      <c r="A34" s="25"/>
      <c r="B34" s="26"/>
      <c r="C34" s="27"/>
      <c r="D34" s="27"/>
      <c r="E34" s="25"/>
      <c r="F34" s="25"/>
    </row>
    <row r="35" spans="1:6" x14ac:dyDescent="0.3">
      <c r="A35" s="25"/>
      <c r="B35" s="26"/>
      <c r="C35" s="27"/>
      <c r="D35" s="27"/>
      <c r="E35" s="25"/>
      <c r="F35" s="25"/>
    </row>
    <row r="36" spans="1:6" x14ac:dyDescent="0.3">
      <c r="A36" s="25"/>
      <c r="B36" s="26"/>
      <c r="C36" s="27"/>
      <c r="D36" s="27"/>
      <c r="E36" s="25"/>
      <c r="F36" s="25"/>
    </row>
    <row r="37" spans="1:6" x14ac:dyDescent="0.3">
      <c r="A37" s="25"/>
      <c r="B37" s="26"/>
      <c r="C37" s="27"/>
      <c r="D37" s="27"/>
      <c r="E37" s="25"/>
      <c r="F37" s="25"/>
    </row>
    <row r="38" spans="1:6" x14ac:dyDescent="0.3">
      <c r="A38" s="25"/>
      <c r="B38" s="26"/>
      <c r="C38" s="27"/>
      <c r="D38" s="27"/>
      <c r="E38" s="25"/>
      <c r="F38" s="25"/>
    </row>
    <row r="39" spans="1:6" x14ac:dyDescent="0.3">
      <c r="A39" s="25"/>
      <c r="B39" s="26"/>
      <c r="C39" s="27"/>
      <c r="D39" s="27"/>
      <c r="E39" s="25"/>
      <c r="F39" s="25"/>
    </row>
    <row r="40" spans="1:6" x14ac:dyDescent="0.3">
      <c r="A40" s="25"/>
      <c r="B40" s="26"/>
      <c r="C40" s="27"/>
      <c r="D40" s="27"/>
      <c r="E40" s="25"/>
      <c r="F40" s="25"/>
    </row>
    <row r="41" spans="1:6" x14ac:dyDescent="0.3">
      <c r="A41" s="25"/>
      <c r="B41" s="25"/>
      <c r="C41" s="26"/>
      <c r="D41" s="27"/>
      <c r="E41" s="25"/>
      <c r="F41" s="25"/>
    </row>
    <row r="42" spans="1:6" x14ac:dyDescent="0.3">
      <c r="A42" s="25"/>
      <c r="B42" s="25"/>
      <c r="C42" s="25"/>
      <c r="D42" s="25"/>
      <c r="E42" s="25"/>
      <c r="F42" s="25"/>
    </row>
    <row r="43" spans="1:6" x14ac:dyDescent="0.3">
      <c r="A43" s="25"/>
      <c r="B43" s="25"/>
      <c r="C43" s="25"/>
      <c r="D43" s="25"/>
      <c r="E43" s="25"/>
      <c r="F43" s="2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ON-HAND</vt:lpstr>
      <vt:lpstr>ON-ORDER</vt:lpstr>
      <vt:lpstr>SALES ORDER</vt:lpstr>
      <vt:lpstr>ARRIVI</vt:lpstr>
      <vt:lpstr>Risultati MRP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Gazzera, Thomas</dc:creator>
  <cp:lastModifiedBy>Tommy</cp:lastModifiedBy>
  <dcterms:created xsi:type="dcterms:W3CDTF">2021-12-06T21:31:05Z</dcterms:created>
  <dcterms:modified xsi:type="dcterms:W3CDTF">2022-03-19T13:08:07Z</dcterms:modified>
</cp:coreProperties>
</file>